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Users/sarah.johnson2/Downloads/"/>
    </mc:Choice>
  </mc:AlternateContent>
  <xr:revisionPtr revIDLastSave="0" documentId="8_{B19B6FCA-D7F1-3040-ADBD-01B60C51170C}" xr6:coauthVersionLast="47" xr6:coauthVersionMax="47" xr10:uidLastSave="{00000000-0000-0000-0000-000000000000}"/>
  <bookViews>
    <workbookView xWindow="0" yWindow="0" windowWidth="28800" windowHeight="18000" xr2:uid="{BAE722C5-A956-47CD-8EBA-D30299E6367B}"/>
  </bookViews>
  <sheets>
    <sheet name="Intro and highlights" sheetId="14" r:id="rId1"/>
    <sheet name="Abingdon and Drew " sheetId="11" r:id="rId2"/>
    <sheet name="Gunston to Jefferson" sheetId="12" r:id="rId3"/>
    <sheet name="Wakefield to W-L" sheetId="13"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3" l="1"/>
  <c r="I13" i="13"/>
  <c r="J13" i="13"/>
  <c r="I14" i="13"/>
  <c r="J14" i="13"/>
  <c r="F13" i="13"/>
  <c r="G13" i="13"/>
  <c r="H13" i="13"/>
  <c r="F14" i="13"/>
  <c r="G14" i="13"/>
  <c r="H14" i="13"/>
  <c r="E14" i="13"/>
  <c r="E13" i="13"/>
  <c r="D6" i="12"/>
  <c r="D7" i="12"/>
  <c r="M7" i="12" s="1"/>
  <c r="D5" i="12"/>
  <c r="E7" i="13"/>
  <c r="F7" i="13"/>
  <c r="G7" i="13"/>
  <c r="H7" i="13"/>
  <c r="D6" i="13"/>
  <c r="N6" i="13" s="1"/>
  <c r="D5" i="13"/>
  <c r="D7" i="13" s="1"/>
  <c r="U6" i="12"/>
  <c r="U7" i="12"/>
  <c r="U8" i="12"/>
  <c r="U9" i="12"/>
  <c r="U10" i="12"/>
  <c r="U11" i="12"/>
  <c r="U12" i="12"/>
  <c r="U13" i="12"/>
  <c r="U14" i="12"/>
  <c r="U15" i="12"/>
  <c r="U5" i="12"/>
  <c r="N6" i="12"/>
  <c r="N7" i="12"/>
  <c r="N5" i="12"/>
  <c r="M6" i="12"/>
  <c r="M5" i="12"/>
  <c r="D9" i="12"/>
  <c r="D14" i="12" s="1"/>
  <c r="M14" i="12" s="1"/>
  <c r="H14" i="12"/>
  <c r="H13" i="12"/>
  <c r="E14" i="12"/>
  <c r="F14" i="12"/>
  <c r="G14" i="12"/>
  <c r="D13" i="12"/>
  <c r="D15" i="12" s="1"/>
  <c r="E13" i="12"/>
  <c r="F13" i="12"/>
  <c r="G13" i="12"/>
  <c r="E15" i="13" l="1"/>
  <c r="G15" i="13"/>
  <c r="F15" i="13"/>
  <c r="O6" i="13"/>
  <c r="J15" i="13"/>
  <c r="H15" i="13"/>
  <c r="D14" i="13"/>
  <c r="N14" i="13" s="1"/>
  <c r="O7" i="13"/>
  <c r="N7" i="13"/>
  <c r="D13" i="13"/>
  <c r="N5" i="13"/>
  <c r="O5" i="13"/>
  <c r="I15" i="13"/>
  <c r="H15" i="12"/>
  <c r="N15" i="12" s="1"/>
  <c r="N14" i="12"/>
  <c r="M13" i="12"/>
  <c r="M15" i="12"/>
  <c r="N13" i="12"/>
  <c r="E15" i="12"/>
  <c r="G15" i="12"/>
  <c r="F15" i="12"/>
  <c r="O14" i="13" l="1"/>
  <c r="D15" i="13"/>
  <c r="N15" i="13" s="1"/>
  <c r="O13" i="13"/>
  <c r="N13" i="13"/>
  <c r="E22" i="11"/>
  <c r="F22" i="11"/>
  <c r="G22" i="11"/>
  <c r="H22" i="11"/>
  <c r="I22" i="11"/>
  <c r="J22" i="11"/>
  <c r="K22" i="11"/>
  <c r="L22" i="11"/>
  <c r="M22" i="11"/>
  <c r="E21" i="11"/>
  <c r="F21" i="11"/>
  <c r="G21" i="11"/>
  <c r="G23" i="11" s="1"/>
  <c r="H21" i="11"/>
  <c r="H23" i="11" s="1"/>
  <c r="I21" i="11"/>
  <c r="J21" i="11"/>
  <c r="K21" i="11"/>
  <c r="L21" i="11"/>
  <c r="M21" i="11"/>
  <c r="M23" i="11" s="1"/>
  <c r="E14" i="11"/>
  <c r="F14" i="11"/>
  <c r="G14" i="11"/>
  <c r="H14" i="11"/>
  <c r="I14" i="11"/>
  <c r="J14" i="11"/>
  <c r="K14" i="11"/>
  <c r="L14" i="11"/>
  <c r="M14" i="11"/>
  <c r="D14" i="11"/>
  <c r="M13" i="11"/>
  <c r="E13" i="11"/>
  <c r="F13" i="11"/>
  <c r="G13" i="11"/>
  <c r="H13" i="11"/>
  <c r="I13" i="11"/>
  <c r="J13" i="11"/>
  <c r="K13" i="11"/>
  <c r="L13" i="11"/>
  <c r="D13" i="11"/>
  <c r="D17" i="11"/>
  <c r="Y14" i="11"/>
  <c r="Y15" i="11"/>
  <c r="Y13" i="11"/>
  <c r="Y9" i="11"/>
  <c r="Y7" i="11"/>
  <c r="Y6" i="11"/>
  <c r="Y5" i="11"/>
  <c r="Y17" i="11"/>
  <c r="Y23" i="11"/>
  <c r="Y22" i="11"/>
  <c r="Y21" i="11"/>
  <c r="O15" i="13" l="1"/>
  <c r="L23" i="11"/>
  <c r="F23" i="11"/>
  <c r="I15" i="11"/>
  <c r="K23" i="11"/>
  <c r="E23" i="11"/>
  <c r="D21" i="11"/>
  <c r="H15" i="11"/>
  <c r="G15" i="11"/>
  <c r="L15" i="11"/>
  <c r="F15" i="11"/>
  <c r="J23" i="11"/>
  <c r="K15" i="11"/>
  <c r="E15" i="11"/>
  <c r="D15" i="11"/>
  <c r="I23" i="11"/>
  <c r="J15" i="11"/>
  <c r="M15" i="11"/>
  <c r="D22" i="11"/>
  <c r="D23" i="11" l="1"/>
</calcChain>
</file>

<file path=xl/sharedStrings.xml><?xml version="1.0" encoding="utf-8"?>
<sst xmlns="http://schemas.openxmlformats.org/spreadsheetml/2006/main" count="259" uniqueCount="139">
  <si>
    <t>Total</t>
  </si>
  <si>
    <t>PreK</t>
  </si>
  <si>
    <t>K</t>
  </si>
  <si>
    <t>Abingdon</t>
  </si>
  <si>
    <t>From Abingdon to Drew</t>
  </si>
  <si>
    <t>2021-22</t>
  </si>
  <si>
    <t>Gunston</t>
  </si>
  <si>
    <t>Jefferson</t>
  </si>
  <si>
    <t>Gunston to Jefferson</t>
  </si>
  <si>
    <t>Wakefield</t>
  </si>
  <si>
    <t>Drew</t>
  </si>
  <si>
    <t>Total Permanent Building  Capacity</t>
  </si>
  <si>
    <t>Abingdon and Dr. Charles R. Drew</t>
  </si>
  <si>
    <t xml:space="preserve">2022-23 </t>
  </si>
  <si>
    <t xml:space="preserve">2023-24  </t>
  </si>
  <si>
    <t>PreK-5</t>
  </si>
  <si>
    <t>PreK-5 plus VLP</t>
  </si>
  <si>
    <t>2021 Capacity Utilization</t>
  </si>
  <si>
    <t xml:space="preserve">Alignment </t>
  </si>
  <si>
    <t>Continguity</t>
  </si>
  <si>
    <t>Stability</t>
  </si>
  <si>
    <t>Total (Abingdon &amp; Drew)</t>
  </si>
  <si>
    <t xml:space="preserve">Drew </t>
  </si>
  <si>
    <t xml:space="preserve">Abingdon </t>
  </si>
  <si>
    <t>Yes</t>
  </si>
  <si>
    <t>No. Students in Walk Zone</t>
  </si>
  <si>
    <t>% in Walk Zone</t>
  </si>
  <si>
    <t>to Abingdon</t>
  </si>
  <si>
    <t>To Drew</t>
  </si>
  <si>
    <t>% of Students Impacted for 2nd time by boundary proposal</t>
  </si>
  <si>
    <t>https://www.arlingtontransit.com/sites/art/assets/File/ART_Transit_Map_Apr2019.pdf</t>
  </si>
  <si>
    <t>Driving distance 2.0 miles via Dinwiddie</t>
  </si>
  <si>
    <r>
      <t xml:space="preserve">Fall 2020 3-Year PreK-5 Projections 
</t>
    </r>
    <r>
      <rPr>
        <sz val="8"/>
        <color theme="1"/>
        <rFont val="Calibri"/>
        <family val="2"/>
        <scheme val="minor"/>
      </rPr>
      <t xml:space="preserve">inflated based on 2019 enrollment, prior to the pandemic </t>
    </r>
  </si>
  <si>
    <t>No. of students reassigned to school
&gt;=25</t>
  </si>
  <si>
    <r>
      <t xml:space="preserve">Sept. 30, 2021 Enrollment </t>
    </r>
    <r>
      <rPr>
        <sz val="10"/>
        <color rgb="FFFF0000"/>
        <rFont val="Calibri"/>
        <family val="2"/>
        <scheme val="minor"/>
      </rPr>
      <t xml:space="preserve">
</t>
    </r>
  </si>
  <si>
    <t>Asian</t>
  </si>
  <si>
    <t>Black</t>
  </si>
  <si>
    <t>Hispanic</t>
  </si>
  <si>
    <t xml:space="preserve">Whilte </t>
  </si>
  <si>
    <t>Other</t>
  </si>
  <si>
    <t>Too small, combined under "other"</t>
  </si>
  <si>
    <r>
      <t xml:space="preserve">Secondary Boundaries
</t>
    </r>
    <r>
      <rPr>
        <sz val="8"/>
        <color theme="1"/>
        <rFont val="Calibri"/>
        <family val="2"/>
        <scheme val="minor"/>
      </rPr>
      <t>No. of Planning Units assigned to schools</t>
    </r>
  </si>
  <si>
    <t>to Drew</t>
  </si>
  <si>
    <t>Fall 2021 Proposed Boundary Change</t>
  </si>
  <si>
    <t>Existing boundaries, with no change</t>
  </si>
  <si>
    <t xml:space="preserve">From Abingdon to Drew
</t>
  </si>
  <si>
    <t>Comparison to reassigning PU 36130 and 36091 from Abingdon to Drew</t>
  </si>
  <si>
    <t>Comparison Impact on school</t>
  </si>
  <si>
    <t>n/a</t>
  </si>
  <si>
    <t>Driving distance 1.8 miles via Quaker Lane</t>
  </si>
  <si>
    <t xml:space="preserve">Driving distance 1.2 miles via 36th St. </t>
  </si>
  <si>
    <t>Gunston M.S.</t>
  </si>
  <si>
    <t>Jefferson M.S.</t>
  </si>
  <si>
    <t>Kenmore M.S.</t>
  </si>
  <si>
    <t>Wakefield H.S.</t>
  </si>
  <si>
    <t>Fall 2021 Proposal</t>
  </si>
  <si>
    <t>Comparison to Fall 2021 Proposal</t>
  </si>
  <si>
    <t>By Grade</t>
  </si>
  <si>
    <t>Virtual Learning Program (VLP) students PreK-5</t>
  </si>
  <si>
    <t>Residents, including student attending other schools, PreK-5</t>
  </si>
  <si>
    <r>
      <t xml:space="preserve">Proximity 
</t>
    </r>
    <r>
      <rPr>
        <sz val="7"/>
        <color theme="1"/>
        <rFont val="Calibri"/>
        <family val="2"/>
        <scheme val="minor"/>
      </rPr>
      <t>Change in % reflects enrollment decrease at Abingdon, increase at Drew</t>
    </r>
  </si>
  <si>
    <t>% of contiguous Planning Units</t>
  </si>
  <si>
    <t xml:space="preserve">Public Transporation for Proposed Boundary Adjustments - ART Buses 72 and 74 serve the planning units proposed for the the boundary change.  Neither bus drops off near Abingdon and Drew, there remains a similar walk to both schools.  </t>
  </si>
  <si>
    <t xml:space="preserve">Public Transportatoin for Comparsion to Fall 2021 Proposal - No ART Buses serve Fairlington.  </t>
  </si>
  <si>
    <t xml:space="preserve">From Gunston  to Jefferson
</t>
  </si>
  <si>
    <t>to Gunston</t>
  </si>
  <si>
    <t>To Jefferson</t>
  </si>
  <si>
    <t xml:space="preserve">Note: Demographics are shown for current students and estimated for F/RL, they are not estimated for future years. </t>
  </si>
  <si>
    <t>Too small</t>
  </si>
  <si>
    <t>Wakefield to Washington-Liberty</t>
  </si>
  <si>
    <t>Washington-Liberty</t>
  </si>
  <si>
    <t>Combined Total</t>
  </si>
  <si>
    <t xml:space="preserve">From Wakefield to Washington-Liberty
</t>
  </si>
  <si>
    <t>To Wakefield</t>
  </si>
  <si>
    <t>Driving distance 2.6 miles via Four Mile Run</t>
  </si>
  <si>
    <t>To Washington-Liberty</t>
  </si>
  <si>
    <r>
      <rPr>
        <b/>
        <sz val="9"/>
        <color theme="1"/>
        <rFont val="Calibri"/>
        <family val="2"/>
        <scheme val="minor"/>
      </rPr>
      <t>Fall 2021 Proposa</t>
    </r>
    <r>
      <rPr>
        <sz val="9"/>
        <color theme="1"/>
        <rFont val="Calibri"/>
        <family val="2"/>
        <scheme val="minor"/>
      </rPr>
      <t xml:space="preserve">l
</t>
    </r>
    <r>
      <rPr>
        <sz val="8"/>
        <color theme="1"/>
        <rFont val="Calibri"/>
        <family val="2"/>
        <scheme val="minor"/>
      </rPr>
      <t>7 planning units proposed for reassingment 
(36060, 36061, 36090, 37070, 37100, 37101, 37102)</t>
    </r>
  </si>
  <si>
    <t>Fall 2021 Proposed Boundary Change Impact on Schools</t>
  </si>
  <si>
    <r>
      <rPr>
        <b/>
        <sz val="9"/>
        <color theme="1"/>
        <rFont val="Calibri"/>
        <family val="2"/>
        <scheme val="minor"/>
      </rPr>
      <t xml:space="preserve">Comparison </t>
    </r>
    <r>
      <rPr>
        <sz val="9"/>
        <color theme="1"/>
        <rFont val="Calibri"/>
        <family val="2"/>
        <scheme val="minor"/>
      </rPr>
      <t xml:space="preserve">
Impact Impact on Schools</t>
    </r>
  </si>
  <si>
    <r>
      <rPr>
        <b/>
        <sz val="8"/>
        <color theme="1"/>
        <rFont val="Calibri"/>
        <family val="2"/>
        <scheme val="minor"/>
      </rPr>
      <t>Comparison 
(Not Proposed)</t>
    </r>
    <r>
      <rPr>
        <sz val="9"/>
        <color theme="1"/>
        <rFont val="Calibri"/>
        <family val="2"/>
        <scheme val="minor"/>
      </rPr>
      <t xml:space="preserve">
 Reassigns 2 Fairlington and Shirlington planning units (36130, 36091)</t>
    </r>
  </si>
  <si>
    <t xml:space="preserve">2021 Estimate of F/RL rate using 2019 rates* </t>
  </si>
  <si>
    <t>* Applications for Free/Reduced Lunch were last collected in fall of 2019.  The estimates for 2021 apply the 2019 school and PU F/RL rates to enrollment to the students in the same boundaries on Sept. 30, 2021</t>
  </si>
  <si>
    <t xml:space="preserve">Public Transporation - there are no ART buses serving the neighborhoods proposed of an boundary adjustment to Gunston or Jefferson M.S.  </t>
  </si>
  <si>
    <t xml:space="preserve">Public Transporation - there are no ART buses serving the neighborhoods proposed of an boundary adjustment to Wakefield or Washington-Liberty.  </t>
  </si>
  <si>
    <t>Driving distance 3.2 miles via Columbia Pike</t>
  </si>
  <si>
    <t>Driving distance 3.9 miles via Glebe Road</t>
  </si>
  <si>
    <t>Driving distance 2.0 miles via Arlington Ridge Rd.</t>
  </si>
  <si>
    <t xml:space="preserve">Driving distance 2.1 miles via Columbia Pike/Glebe Rd. </t>
  </si>
  <si>
    <t xml:space="preserve">English Learners </t>
  </si>
  <si>
    <t>Special Education</t>
  </si>
  <si>
    <t>Demographics
Sept. 30, 2021</t>
  </si>
  <si>
    <t>Virtual Learning Program (VLP) students Gr 9-12</t>
  </si>
  <si>
    <t>Residents, including student attending other schools, Gr 9-12</t>
  </si>
  <si>
    <t xml:space="preserve">Fall 2020 3-Year Gr 9-12 Projections 
inflated based on 2019 enrollment, prior to the pandemic </t>
  </si>
  <si>
    <t>Gr 9-12</t>
  </si>
  <si>
    <t>Gr 9-12 plus VLP</t>
  </si>
  <si>
    <t>Virtual Learning Program (VLP) students Gr 6-8</t>
  </si>
  <si>
    <t>Residents, including student attending other schools, Gr 6-8</t>
  </si>
  <si>
    <t xml:space="preserve">Fall 2020 3-Year Gr 6-8 Projections 
inflated based on 2019 enrollment, prior to the pandemic </t>
  </si>
  <si>
    <t>Gr 6-8</t>
  </si>
  <si>
    <t>Gr 6-8 plus VLP</t>
  </si>
  <si>
    <r>
      <t xml:space="preserve">Other 
</t>
    </r>
    <r>
      <rPr>
        <sz val="6"/>
        <color theme="1"/>
        <rFont val="Calibri"/>
        <family val="2"/>
        <scheme val="minor"/>
      </rPr>
      <t>(includes too small from other groups)</t>
    </r>
  </si>
  <si>
    <t>This Excel document includes three spreadsheets showing data related to elementary, middle and high schools affected by the Fall 2021 Boundary proposal. Level-specific data is located on three sheets identified as tabs: Abingdon and Drew, Gunston to Jefferson, and Wakefield to W-L.</t>
  </si>
  <si>
    <t>Information provided begins with permanent building capacity and enrollment (separating grades, pre-K and students in the VLP for whom these are their home schools). Projections from Fall 2020 and current capacity utilization are listed next. From there you will find data relating to the policy considerations for new boundaries. Because of the limited scope of this process, in some cases the numbers are too small to call out.</t>
  </si>
  <si>
    <t>Demographics have typically been illustrated by Free and Reduced Lunch (F/RL) rates which correlate to socio-economic levels. In every case, we have used F/RL rates from 2019 as an estimate for current rates.  Due to the pandemic and administrative changes at the Federal level, current data isn’t available to APS.</t>
  </si>
  <si>
    <t> </t>
  </si>
  <si>
    <r>
      <t xml:space="preserve">Demographics
Sept. 30, 2021
</t>
    </r>
    <r>
      <rPr>
        <sz val="8"/>
        <color theme="1"/>
        <rFont val="Calibri"/>
        <family val="2"/>
        <scheme val="minor"/>
      </rPr>
      <t xml:space="preserve"> % by grouup rounded to whole numbers</t>
    </r>
  </si>
  <si>
    <r>
      <rPr>
        <b/>
        <sz val="9"/>
        <color theme="1"/>
        <rFont val="Calibri"/>
        <family val="2"/>
        <scheme val="minor"/>
      </rPr>
      <t>Fall 2021 Proposa</t>
    </r>
    <r>
      <rPr>
        <sz val="9"/>
        <color theme="1"/>
        <rFont val="Calibri"/>
        <family val="2"/>
        <scheme val="minor"/>
      </rPr>
      <t>l
5</t>
    </r>
    <r>
      <rPr>
        <sz val="8"/>
        <color theme="1"/>
        <rFont val="Calibri"/>
        <family val="2"/>
        <scheme val="minor"/>
      </rPr>
      <t xml:space="preserve"> planning units proposed for reassingment 
(46140, 48150, 48280, 48281, 48290)</t>
    </r>
  </si>
  <si>
    <r>
      <rPr>
        <b/>
        <sz val="9"/>
        <color theme="1"/>
        <rFont val="Calibri"/>
        <family val="2"/>
        <scheme val="minor"/>
      </rPr>
      <t>Fall 2021 Proposa</t>
    </r>
    <r>
      <rPr>
        <sz val="9"/>
        <color theme="1"/>
        <rFont val="Calibri"/>
        <family val="2"/>
        <scheme val="minor"/>
      </rPr>
      <t>l
10</t>
    </r>
    <r>
      <rPr>
        <sz val="8"/>
        <color theme="1"/>
        <rFont val="Calibri"/>
        <family val="2"/>
        <scheme val="minor"/>
      </rPr>
      <t xml:space="preserve"> planning units proposed for reassingment 
(46110, 46111, 46120, 48160, 48180, 48290, 46140, 48150, 48280, 48281)</t>
    </r>
  </si>
  <si>
    <t>Each tab begins with total enrollment as of September 30 2021.  As you scroll down you will see the Fall 2021 proposal data for the affected planning units only, followed by school totals using current data.  We have not used projections.</t>
  </si>
  <si>
    <t>The elementary tab shows additional data related to an alternative scenario moving Fairlington and Shirlington planning units. This data was considered as staff developed the Abingdon to Drew proposal.  Staff does not recommend moving Fairlignton and Shirlington to Drew</t>
  </si>
  <si>
    <t>Highlights for the elementary tab using Sept. 30, 2021 Enrollment:</t>
  </si>
  <si>
    <t xml:space="preserve">In preparing the staff proposal, Fairlington and Shirlington PUs were considered.  </t>
  </si>
  <si>
    <t>. Capacity utilization moves from 98% to 85% at Abingdon and from 67% to 81% at Drew under the proposal. This considers Pre-K (set by school board) and VLP students who have the right to return in person to their school.</t>
  </si>
  <si>
    <r>
      <t>. The proposed movement of 7 planning units would impact up to 88 students (fewer is possible with grandfathering offered to current 4</t>
    </r>
    <r>
      <rPr>
        <vertAlign val="superscript"/>
        <sz val="11"/>
        <color theme="1"/>
        <rFont val="Calibri"/>
        <family val="2"/>
        <charset val="1"/>
      </rPr>
      <t>th</t>
    </r>
    <r>
      <rPr>
        <sz val="11"/>
        <color theme="1"/>
        <rFont val="Calibri"/>
        <family val="2"/>
        <charset val="1"/>
      </rPr>
      <t xml:space="preserve"> graders).</t>
    </r>
  </si>
  <si>
    <r>
      <t>. I</t>
    </r>
    <r>
      <rPr>
        <sz val="11"/>
        <color theme="1"/>
        <rFont val="Calibri"/>
        <family val="2"/>
        <charset val="1"/>
      </rPr>
      <t>mpact on F/RL rate using 2019 data and Race/Ethnicity at Drew is modest – moving only one or two percentage points.</t>
    </r>
  </si>
  <si>
    <r>
      <t>. S</t>
    </r>
    <r>
      <rPr>
        <sz val="11"/>
        <color theme="1"/>
        <rFont val="Calibri"/>
        <family val="2"/>
        <charset val="1"/>
      </rPr>
      <t>pecial Ed students decline by one percentage point, while English learners increase from 33% to 39% at Drew.</t>
    </r>
  </si>
  <si>
    <r>
      <t>. A</t>
    </r>
    <r>
      <rPr>
        <sz val="11"/>
        <color theme="1"/>
        <rFont val="Calibri"/>
        <family val="2"/>
        <charset val="1"/>
      </rPr>
      <t>bingdon F/RL rate using 2019 data decline two percentage points, staying close to the County average.</t>
    </r>
  </si>
  <si>
    <t>. Abingdon sees shifts of a point or two in race/ethnicity categories with the largest change a decline of 4 percentage points in English Language learners.</t>
  </si>
  <si>
    <t>Highlights for middle school tab using Sept. 30, 2021 Enrollment:</t>
  </si>
  <si>
    <t>Highlights for high school tab using Sept. 30, 2021 Enrollment:</t>
  </si>
  <si>
    <r>
      <t xml:space="preserve">.  </t>
    </r>
    <r>
      <rPr>
        <sz val="11"/>
        <color theme="1"/>
        <rFont val="Calibri"/>
        <family val="2"/>
      </rPr>
      <t xml:space="preserve">This table looks at the impact on current student, while the proposal effects incoming students as they enter middle school </t>
    </r>
  </si>
  <si>
    <r>
      <t xml:space="preserve">.  </t>
    </r>
    <r>
      <rPr>
        <sz val="11"/>
        <color theme="1"/>
        <rFont val="Calibri"/>
        <family val="2"/>
      </rPr>
      <t xml:space="preserve">This table looks at the impact on current student, while the proposal effects incoming students as they enter high  school </t>
    </r>
  </si>
  <si>
    <t>.  This graduated proposal would move an average of 47 students per year from Gunston to Jefferson for a total shift of approximately 140 students by school year 2024-25.</t>
  </si>
  <si>
    <r>
      <rPr>
        <sz val="11"/>
        <color theme="1"/>
        <rFont val="Calibri"/>
        <family val="2"/>
        <charset val="1"/>
      </rPr>
      <t>.  Addition relief may also occur if current 6</t>
    </r>
    <r>
      <rPr>
        <vertAlign val="superscript"/>
        <sz val="11"/>
        <color theme="1"/>
        <rFont val="Calibri"/>
        <family val="2"/>
        <charset val="1"/>
      </rPr>
      <t>th</t>
    </r>
    <r>
      <rPr>
        <sz val="11"/>
        <color theme="1"/>
        <rFont val="Calibri"/>
        <family val="2"/>
        <charset val="1"/>
      </rPr>
      <t xml:space="preserve"> and 7</t>
    </r>
    <r>
      <rPr>
        <vertAlign val="superscript"/>
        <sz val="11"/>
        <color theme="1"/>
        <rFont val="Calibri"/>
        <family val="2"/>
        <charset val="1"/>
      </rPr>
      <t>th</t>
    </r>
    <r>
      <rPr>
        <sz val="11"/>
        <color theme="1"/>
        <rFont val="Calibri"/>
        <family val="2"/>
        <charset val="1"/>
      </rPr>
      <t xml:space="preserve"> graders at Gunston choose to attend Jefferson beginning Fall 2022.</t>
    </r>
  </si>
  <si>
    <t>.  Using current enrollment, capacity utilization would change from 111% to 103% at Gunston (or as high as 110% with the possible return of VLP students for whom Gunston is their home school) and from 78% to 83% at Jefferson.  APS may need to make further adjustments and will continue to monitor enrollment.</t>
  </si>
  <si>
    <t>.  Estimated F/RL rates using 2019 data would move a point at each school.  Both remain close to the County average.</t>
  </si>
  <si>
    <r>
      <t xml:space="preserve">.  </t>
    </r>
    <r>
      <rPr>
        <sz val="11"/>
        <color theme="1"/>
        <rFont val="Calibri"/>
        <family val="2"/>
        <charset val="1"/>
      </rPr>
      <t>No demographic groups move more than a percentage point or two.</t>
    </r>
  </si>
  <si>
    <t xml:space="preserve">.  All students in these planning units are eligible for a bus to either school. </t>
  </si>
  <si>
    <t>.  This graduated proposal would move an average of 54 students per year from Wakefield to Washington-Liberty, a total shift of approximately 160+ students by school year 2024-25.</t>
  </si>
  <si>
    <t>.  Race/ethnicity would shift from 38% White at Abingdon, to 24%, while Drew would move from 17% White to 34%.  Other groups would see changes in the 3-4% range.</t>
  </si>
  <si>
    <t>.  This proposal move too many students from Abingdon to Drew.  The boundary process next year would need to add additional students to Abingdon, and would have to push north, above Columbia Pike</t>
  </si>
  <si>
    <t>.  Estimate F/RL rates using 2019 data would rise to 53% at Abingdon and lower to 48% at Drew.</t>
  </si>
  <si>
    <t xml:space="preserve">.  The Fairlington/Shirlington alternative would impact approx. 122 students bringing Drew capacity to 85% and reducing Abingdon to 75%. </t>
  </si>
  <si>
    <t>.  Additional relief for Wakefield could happen if current 9-11 grader studetns choose to move to Washington-Liberty.</t>
  </si>
  <si>
    <t>.  Capacity utilization is estimated to change at Wakefield from 102% today (not including VLP students) to 95% (or 99% including VLP students who may return to Wakefield).</t>
  </si>
  <si>
    <t xml:space="preserve">.  F/RL estimates using data from 2019 show no change.  </t>
  </si>
  <si>
    <r>
      <t xml:space="preserve">.  </t>
    </r>
    <r>
      <rPr>
        <sz val="11"/>
        <color theme="1"/>
        <rFont val="Calibri"/>
        <family val="2"/>
        <charset val="1"/>
      </rPr>
      <t>No other demographic groups see notable change in proportion.</t>
    </r>
  </si>
  <si>
    <t>Introduction for Boundary Process Data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</si>
</sst>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b/>
      <sz val="12"/>
      <color theme="1"/>
      <name val="Calibri"/>
      <family val="2"/>
      <scheme val="minor"/>
    </font>
    <font>
      <sz val="10"/>
      <color theme="1"/>
      <name val="Calibri"/>
      <family val="2"/>
      <scheme val="minor"/>
    </font>
    <font>
      <sz val="8"/>
      <name val="Calibri"/>
      <family val="2"/>
      <scheme val="minor"/>
    </font>
    <font>
      <sz val="11"/>
      <color theme="1"/>
      <name val="Calibri"/>
      <family val="2"/>
    </font>
    <font>
      <sz val="9"/>
      <color theme="1"/>
      <name val="Calibri"/>
      <family val="2"/>
      <scheme val="minor"/>
    </font>
    <font>
      <b/>
      <sz val="10"/>
      <color theme="1"/>
      <name val="Calibri"/>
      <family val="2"/>
      <scheme val="minor"/>
    </font>
    <font>
      <sz val="8"/>
      <color theme="1"/>
      <name val="Calibri"/>
      <family val="2"/>
      <scheme val="minor"/>
    </font>
    <font>
      <sz val="10"/>
      <color rgb="FFFF0000"/>
      <name val="Calibri"/>
      <family val="2"/>
      <scheme val="minor"/>
    </font>
    <font>
      <u/>
      <sz val="11"/>
      <color theme="10"/>
      <name val="Calibri"/>
      <family val="2"/>
      <scheme val="minor"/>
    </font>
    <font>
      <sz val="6"/>
      <color theme="1"/>
      <name val="Calibri"/>
      <family val="2"/>
      <scheme val="minor"/>
    </font>
    <font>
      <sz val="7"/>
      <color theme="1"/>
      <name val="Calibri"/>
      <family val="2"/>
      <scheme val="minor"/>
    </font>
    <font>
      <sz val="8"/>
      <color rgb="FF000000"/>
      <name val="Calibri"/>
      <family val="2"/>
      <scheme val="minor"/>
    </font>
    <font>
      <b/>
      <sz val="11"/>
      <color rgb="FFFF0000"/>
      <name val="Calibri"/>
      <family val="2"/>
      <scheme val="minor"/>
    </font>
    <font>
      <b/>
      <sz val="9"/>
      <color theme="1"/>
      <name val="Calibri"/>
      <family val="2"/>
      <scheme val="minor"/>
    </font>
    <font>
      <b/>
      <sz val="8"/>
      <color theme="1"/>
      <name val="Calibri"/>
      <family val="2"/>
      <scheme val="minor"/>
    </font>
    <font>
      <b/>
      <sz val="9"/>
      <color theme="4"/>
      <name val="Calibri"/>
      <family val="2"/>
      <scheme val="minor"/>
    </font>
    <font>
      <sz val="11"/>
      <color theme="1"/>
      <name val="Calibri"/>
      <family val="2"/>
      <charset val="1"/>
    </font>
    <font>
      <vertAlign val="superscript"/>
      <sz val="11"/>
      <color theme="1"/>
      <name val="Calibri"/>
      <family val="2"/>
      <charset val="1"/>
    </font>
    <font>
      <b/>
      <sz val="11"/>
      <color theme="1"/>
      <name val="Calibri"/>
      <family val="2"/>
    </font>
    <font>
      <sz val="11"/>
      <name val="Calibri"/>
      <family val="2"/>
      <scheme val="minor"/>
    </font>
    <font>
      <sz val="9"/>
      <name val="Calibri"/>
      <family val="2"/>
      <scheme val="minor"/>
    </font>
    <font>
      <sz val="10"/>
      <name val="Calibri"/>
      <family val="2"/>
      <scheme val="minor"/>
    </font>
    <font>
      <b/>
      <sz val="11"/>
      <color theme="8" tint="-0.249977111117893"/>
      <name val="Calibri"/>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5"/>
        <bgColor indexed="64"/>
      </patternFill>
    </fill>
    <fill>
      <patternFill patternType="solid">
        <fgColor theme="8"/>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right/>
      <top style="thin">
        <color auto="1"/>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cellStyleXfs>
  <cellXfs count="170">
    <xf numFmtId="0" fontId="0" fillId="0" borderId="0" xfId="0"/>
    <xf numFmtId="0" fontId="0" fillId="0" borderId="0" xfId="0" applyAlignment="1">
      <alignment vertical="top"/>
    </xf>
    <xf numFmtId="0" fontId="0" fillId="0" borderId="0" xfId="0" applyAlignment="1">
      <alignment horizontal="center" vertical="top"/>
    </xf>
    <xf numFmtId="0" fontId="19" fillId="0" borderId="0" xfId="0" applyFont="1" applyAlignment="1">
      <alignment vertical="top"/>
    </xf>
    <xf numFmtId="0" fontId="0" fillId="0" borderId="10" xfId="0" applyBorder="1" applyAlignment="1">
      <alignment vertical="top"/>
    </xf>
    <xf numFmtId="0" fontId="0" fillId="0" borderId="10" xfId="0" applyBorder="1" applyAlignment="1">
      <alignment horizontal="center" vertical="top"/>
    </xf>
    <xf numFmtId="0" fontId="0" fillId="34" borderId="10" xfId="0" applyFill="1" applyBorder="1" applyAlignment="1">
      <alignment horizontal="center" vertical="top"/>
    </xf>
    <xf numFmtId="0" fontId="20" fillId="0" borderId="10" xfId="0" applyFont="1" applyBorder="1" applyAlignment="1">
      <alignment horizontal="center" vertical="top" wrapText="1"/>
    </xf>
    <xf numFmtId="9" fontId="0" fillId="33" borderId="10" xfId="42" applyFont="1" applyFill="1" applyBorder="1" applyAlignment="1">
      <alignment horizontal="center" vertical="top"/>
    </xf>
    <xf numFmtId="9" fontId="0" fillId="0" borderId="10" xfId="42" applyFont="1" applyBorder="1" applyAlignment="1">
      <alignment horizontal="center" vertical="top"/>
    </xf>
    <xf numFmtId="9" fontId="0" fillId="34" borderId="10" xfId="42" applyFont="1" applyFill="1" applyBorder="1" applyAlignment="1">
      <alignment horizontal="center" vertical="top"/>
    </xf>
    <xf numFmtId="0" fontId="0" fillId="35" borderId="10" xfId="0" applyFill="1" applyBorder="1" applyAlignment="1">
      <alignment horizontal="center" vertical="top"/>
    </xf>
    <xf numFmtId="0" fontId="0" fillId="0" borderId="0" xfId="0" applyFill="1" applyAlignment="1">
      <alignment vertical="top"/>
    </xf>
    <xf numFmtId="0" fontId="0" fillId="37" borderId="10" xfId="0" applyFill="1" applyBorder="1" applyAlignment="1">
      <alignment horizontal="center" vertical="top"/>
    </xf>
    <xf numFmtId="0" fontId="0" fillId="37" borderId="15" xfId="0" applyFill="1" applyBorder="1" applyAlignment="1">
      <alignment horizontal="center" vertical="top"/>
    </xf>
    <xf numFmtId="0" fontId="0" fillId="37" borderId="12" xfId="0" applyFill="1" applyBorder="1" applyAlignment="1">
      <alignment horizontal="center" vertical="top"/>
    </xf>
    <xf numFmtId="0" fontId="0" fillId="37" borderId="18" xfId="0" applyFill="1" applyBorder="1" applyAlignment="1">
      <alignment horizontal="center" vertical="top"/>
    </xf>
    <xf numFmtId="0" fontId="0" fillId="0" borderId="13" xfId="0" applyBorder="1" applyAlignment="1">
      <alignment horizontal="center" vertical="top"/>
    </xf>
    <xf numFmtId="0" fontId="0" fillId="37" borderId="0" xfId="0" applyFill="1" applyAlignment="1">
      <alignment horizontal="center" vertical="top"/>
    </xf>
    <xf numFmtId="0" fontId="0" fillId="34" borderId="13" xfId="0" applyFill="1" applyBorder="1" applyAlignment="1">
      <alignment horizontal="center" vertical="top"/>
    </xf>
    <xf numFmtId="0" fontId="16" fillId="0" borderId="10" xfId="0" applyFont="1" applyBorder="1" applyAlignment="1">
      <alignment horizontal="left" vertical="top" wrapText="1"/>
    </xf>
    <xf numFmtId="9" fontId="0" fillId="0" borderId="0" xfId="42" applyFont="1" applyFill="1" applyBorder="1" applyAlignment="1">
      <alignment horizontal="center" vertical="top"/>
    </xf>
    <xf numFmtId="3" fontId="0" fillId="0" borderId="17" xfId="0" applyNumberFormat="1" applyBorder="1" applyAlignment="1">
      <alignment horizontal="center" vertical="top"/>
    </xf>
    <xf numFmtId="0" fontId="0" fillId="0" borderId="19" xfId="0" applyBorder="1" applyAlignment="1">
      <alignment horizontal="center" vertical="top"/>
    </xf>
    <xf numFmtId="0" fontId="0" fillId="0" borderId="20" xfId="0" applyBorder="1" applyAlignment="1">
      <alignment horizontal="center" vertical="top"/>
    </xf>
    <xf numFmtId="0" fontId="18" fillId="0" borderId="10" xfId="0" applyFont="1" applyBorder="1" applyAlignment="1">
      <alignment horizontal="center" vertical="top"/>
    </xf>
    <xf numFmtId="0" fontId="0" fillId="33" borderId="10" xfId="0" applyFill="1" applyBorder="1" applyAlignment="1">
      <alignment horizontal="center" vertical="top"/>
    </xf>
    <xf numFmtId="0" fontId="22" fillId="0" borderId="0" xfId="0" applyFont="1"/>
    <xf numFmtId="0" fontId="0" fillId="0" borderId="15" xfId="0" applyBorder="1" applyAlignment="1">
      <alignment horizontal="center" vertical="top" wrapText="1"/>
    </xf>
    <xf numFmtId="0" fontId="20" fillId="0" borderId="10" xfId="0" applyFont="1" applyBorder="1" applyAlignment="1">
      <alignment horizontal="center" vertical="top"/>
    </xf>
    <xf numFmtId="0" fontId="24" fillId="0" borderId="10" xfId="0" applyFont="1" applyBorder="1" applyAlignment="1">
      <alignment horizontal="center" vertical="top"/>
    </xf>
    <xf numFmtId="0" fontId="0" fillId="33" borderId="0" xfId="0" applyFill="1" applyAlignment="1">
      <alignment vertical="top"/>
    </xf>
    <xf numFmtId="0" fontId="20" fillId="0" borderId="13" xfId="0" applyFont="1" applyBorder="1" applyAlignment="1">
      <alignment horizontal="center" vertical="top" wrapText="1"/>
    </xf>
    <xf numFmtId="0" fontId="0" fillId="33" borderId="13" xfId="0" applyFill="1" applyBorder="1" applyAlignment="1">
      <alignment horizontal="center" vertical="top"/>
    </xf>
    <xf numFmtId="9" fontId="0" fillId="34" borderId="13" xfId="42" applyFont="1" applyFill="1" applyBorder="1" applyAlignment="1">
      <alignment horizontal="center" vertical="top"/>
    </xf>
    <xf numFmtId="9" fontId="0" fillId="0" borderId="10" xfId="0" applyNumberFormat="1" applyBorder="1" applyAlignment="1">
      <alignment horizontal="center" vertical="top"/>
    </xf>
    <xf numFmtId="9" fontId="0" fillId="0" borderId="13" xfId="42" applyFont="1" applyBorder="1" applyAlignment="1">
      <alignment horizontal="center" vertical="top"/>
    </xf>
    <xf numFmtId="9" fontId="0" fillId="33" borderId="13" xfId="42" applyFont="1" applyFill="1" applyBorder="1" applyAlignment="1">
      <alignment horizontal="center" vertical="top"/>
    </xf>
    <xf numFmtId="9" fontId="0" fillId="33" borderId="10" xfId="0" applyNumberFormat="1" applyFill="1" applyBorder="1" applyAlignment="1">
      <alignment horizontal="center" vertical="top"/>
    </xf>
    <xf numFmtId="0" fontId="0" fillId="33" borderId="10" xfId="0" applyFill="1" applyBorder="1" applyAlignment="1">
      <alignment vertical="top"/>
    </xf>
    <xf numFmtId="0" fontId="0" fillId="0" borderId="10" xfId="42" applyNumberFormat="1" applyFont="1" applyBorder="1" applyAlignment="1">
      <alignment horizontal="center" vertical="top"/>
    </xf>
    <xf numFmtId="9" fontId="0" fillId="0" borderId="10" xfId="42" applyNumberFormat="1" applyFont="1" applyBorder="1" applyAlignment="1">
      <alignment horizontal="center" vertical="top"/>
    </xf>
    <xf numFmtId="9" fontId="0" fillId="34" borderId="10" xfId="0" applyNumberFormat="1" applyFill="1" applyBorder="1" applyAlignment="1">
      <alignment horizontal="center" vertical="top"/>
    </xf>
    <xf numFmtId="0" fontId="0" fillId="0" borderId="10" xfId="0" applyNumberFormat="1" applyBorder="1" applyAlignment="1">
      <alignment horizontal="center" vertical="top"/>
    </xf>
    <xf numFmtId="0" fontId="25" fillId="0" borderId="10" xfId="0" applyFont="1" applyBorder="1" applyAlignment="1">
      <alignment horizontal="center" vertical="top" wrapText="1"/>
    </xf>
    <xf numFmtId="0" fontId="27" fillId="0" borderId="0" xfId="43" applyAlignment="1">
      <alignment vertical="top"/>
    </xf>
    <xf numFmtId="0" fontId="20" fillId="0" borderId="10" xfId="0" applyFont="1" applyBorder="1" applyAlignment="1">
      <alignment horizontal="center" vertical="top" wrapText="1"/>
    </xf>
    <xf numFmtId="0" fontId="20" fillId="0" borderId="13" xfId="0" applyFont="1" applyBorder="1" applyAlignment="1">
      <alignment horizontal="center" vertical="top" wrapText="1"/>
    </xf>
    <xf numFmtId="0" fontId="20" fillId="0" borderId="10" xfId="0" applyFont="1" applyBorder="1" applyAlignment="1">
      <alignment horizontal="center" vertical="top"/>
    </xf>
    <xf numFmtId="9" fontId="0" fillId="0" borderId="13" xfId="0" applyNumberFormat="1" applyBorder="1" applyAlignment="1">
      <alignment horizontal="center" vertical="top"/>
    </xf>
    <xf numFmtId="0" fontId="0" fillId="0" borderId="0" xfId="0" applyNumberFormat="1" applyAlignment="1">
      <alignment vertical="top"/>
    </xf>
    <xf numFmtId="9" fontId="0" fillId="0" borderId="0" xfId="42" applyFont="1" applyAlignment="1">
      <alignment horizontal="center" vertical="top"/>
    </xf>
    <xf numFmtId="0" fontId="0" fillId="34" borderId="0" xfId="0" applyFill="1" applyAlignment="1">
      <alignment vertical="top"/>
    </xf>
    <xf numFmtId="0" fontId="0" fillId="40" borderId="11" xfId="0" applyFill="1" applyBorder="1" applyAlignment="1">
      <alignment horizontal="center" vertical="top" wrapText="1"/>
    </xf>
    <xf numFmtId="0" fontId="0" fillId="40" borderId="10" xfId="0" applyFill="1" applyBorder="1" applyAlignment="1">
      <alignment horizontal="center" vertical="top"/>
    </xf>
    <xf numFmtId="0" fontId="0" fillId="40" borderId="18" xfId="0" applyFill="1" applyBorder="1" applyAlignment="1">
      <alignment horizontal="center" vertical="top"/>
    </xf>
    <xf numFmtId="0" fontId="0" fillId="40" borderId="15" xfId="0" applyFill="1" applyBorder="1" applyAlignment="1">
      <alignment horizontal="center" vertical="top"/>
    </xf>
    <xf numFmtId="0" fontId="0" fillId="40" borderId="12" xfId="0" applyFill="1" applyBorder="1" applyAlignment="1">
      <alignment horizontal="center" vertical="top"/>
    </xf>
    <xf numFmtId="0" fontId="0" fillId="40" borderId="0" xfId="0" applyFill="1" applyAlignment="1">
      <alignment horizontal="center" vertical="top"/>
    </xf>
    <xf numFmtId="0" fontId="0" fillId="40" borderId="0" xfId="0" applyFill="1" applyAlignment="1">
      <alignment vertical="top"/>
    </xf>
    <xf numFmtId="0" fontId="0" fillId="41" borderId="11" xfId="0" applyFill="1" applyBorder="1" applyAlignment="1">
      <alignment horizontal="center" vertical="top" wrapText="1"/>
    </xf>
    <xf numFmtId="0" fontId="0" fillId="41" borderId="10" xfId="0" applyFill="1" applyBorder="1" applyAlignment="1">
      <alignment horizontal="center" vertical="top"/>
    </xf>
    <xf numFmtId="0" fontId="0" fillId="41" borderId="18" xfId="0" applyFill="1" applyBorder="1" applyAlignment="1">
      <alignment horizontal="center" vertical="top"/>
    </xf>
    <xf numFmtId="0" fontId="0" fillId="41" borderId="15" xfId="0" applyFill="1" applyBorder="1" applyAlignment="1">
      <alignment horizontal="center" vertical="top"/>
    </xf>
    <xf numFmtId="0" fontId="0" fillId="41" borderId="12" xfId="0" applyFill="1" applyBorder="1" applyAlignment="1">
      <alignment horizontal="center" vertical="top"/>
    </xf>
    <xf numFmtId="0" fontId="0" fillId="41" borderId="0" xfId="0" applyFill="1" applyAlignment="1">
      <alignment horizontal="center" vertical="top"/>
    </xf>
    <xf numFmtId="0" fontId="0" fillId="41" borderId="0" xfId="0" applyFill="1" applyAlignment="1">
      <alignment vertical="top"/>
    </xf>
    <xf numFmtId="0" fontId="18" fillId="37" borderId="10" xfId="0" applyFont="1" applyFill="1" applyBorder="1" applyAlignment="1">
      <alignment horizontal="center" vertical="top"/>
    </xf>
    <xf numFmtId="0" fontId="30" fillId="0" borderId="10" xfId="0" applyFont="1" applyBorder="1" applyAlignment="1">
      <alignment horizontal="center" vertical="top" wrapText="1"/>
    </xf>
    <xf numFmtId="0" fontId="18" fillId="40" borderId="10" xfId="0" applyFont="1" applyFill="1" applyBorder="1" applyAlignment="1">
      <alignment horizontal="center" vertical="top"/>
    </xf>
    <xf numFmtId="0" fontId="18" fillId="34" borderId="10" xfId="0" applyFont="1" applyFill="1" applyBorder="1" applyAlignment="1">
      <alignment horizontal="center" vertical="top"/>
    </xf>
    <xf numFmtId="0" fontId="18" fillId="41" borderId="10" xfId="0" applyFont="1" applyFill="1" applyBorder="1" applyAlignment="1">
      <alignment horizontal="center" vertical="top"/>
    </xf>
    <xf numFmtId="0" fontId="18" fillId="33" borderId="10" xfId="0" applyFont="1" applyFill="1" applyBorder="1" applyAlignment="1">
      <alignment horizontal="center" vertical="top"/>
    </xf>
    <xf numFmtId="0" fontId="0" fillId="0" borderId="0" xfId="0" applyAlignment="1">
      <alignment vertical="top" wrapText="1"/>
    </xf>
    <xf numFmtId="0" fontId="16" fillId="33" borderId="10" xfId="0" applyFont="1" applyFill="1" applyBorder="1" applyAlignment="1">
      <alignment vertical="top" wrapText="1"/>
    </xf>
    <xf numFmtId="0" fontId="16" fillId="37" borderId="10" xfId="0" applyFont="1" applyFill="1" applyBorder="1" applyAlignment="1">
      <alignment horizontal="left" vertical="top" wrapText="1"/>
    </xf>
    <xf numFmtId="0" fontId="16" fillId="40" borderId="10" xfId="0" applyFont="1" applyFill="1" applyBorder="1" applyAlignment="1">
      <alignment horizontal="left" vertical="top" wrapText="1"/>
    </xf>
    <xf numFmtId="0" fontId="16" fillId="0" borderId="19" xfId="0" applyFont="1" applyBorder="1" applyAlignment="1">
      <alignment horizontal="left" vertical="top" wrapText="1"/>
    </xf>
    <xf numFmtId="0" fontId="16" fillId="34" borderId="10" xfId="0" applyFont="1" applyFill="1" applyBorder="1" applyAlignment="1">
      <alignment vertical="top" wrapText="1"/>
    </xf>
    <xf numFmtId="0" fontId="16" fillId="41" borderId="10" xfId="0" applyFont="1" applyFill="1" applyBorder="1" applyAlignment="1">
      <alignment horizontal="left" vertical="top" wrapText="1"/>
    </xf>
    <xf numFmtId="0" fontId="20" fillId="0" borderId="10" xfId="0" applyFont="1" applyBorder="1" applyAlignment="1">
      <alignment horizontal="left" vertical="top" wrapText="1"/>
    </xf>
    <xf numFmtId="0" fontId="13" fillId="37" borderId="11" xfId="0" applyFont="1" applyFill="1" applyBorder="1" applyAlignment="1">
      <alignment horizontal="left" vertical="top"/>
    </xf>
    <xf numFmtId="0" fontId="0" fillId="0" borderId="0" xfId="0" applyAlignment="1">
      <alignment horizontal="left" vertical="top"/>
    </xf>
    <xf numFmtId="0" fontId="23" fillId="0" borderId="0" xfId="0" applyFont="1" applyAlignment="1">
      <alignment vertical="top"/>
    </xf>
    <xf numFmtId="0" fontId="23" fillId="0" borderId="0" xfId="0" applyFont="1" applyFill="1" applyBorder="1" applyAlignment="1">
      <alignment horizontal="center" vertical="top" wrapText="1"/>
    </xf>
    <xf numFmtId="0" fontId="16" fillId="0" borderId="0" xfId="0" applyFont="1" applyFill="1" applyBorder="1" applyAlignment="1">
      <alignment vertical="top" wrapText="1"/>
    </xf>
    <xf numFmtId="0" fontId="0" fillId="0" borderId="0" xfId="0" applyFill="1" applyBorder="1" applyAlignment="1">
      <alignment horizontal="center" vertical="top"/>
    </xf>
    <xf numFmtId="0" fontId="0" fillId="0" borderId="0" xfId="42" applyNumberFormat="1" applyFont="1" applyFill="1" applyBorder="1" applyAlignment="1">
      <alignment horizontal="center" vertical="top"/>
    </xf>
    <xf numFmtId="0" fontId="14" fillId="0" borderId="0" xfId="42" applyNumberFormat="1" applyFont="1" applyFill="1" applyBorder="1" applyAlignment="1">
      <alignment horizontal="center" vertical="top"/>
    </xf>
    <xf numFmtId="0" fontId="28" fillId="0" borderId="0" xfId="0" applyNumberFormat="1" applyFont="1" applyFill="1" applyBorder="1" applyAlignment="1">
      <alignment horizontal="center" vertical="top" wrapText="1"/>
    </xf>
    <xf numFmtId="0" fontId="18" fillId="0" borderId="0" xfId="0" applyFont="1" applyFill="1" applyBorder="1" applyAlignment="1">
      <alignment horizontal="center" vertical="top"/>
    </xf>
    <xf numFmtId="9" fontId="0" fillId="0" borderId="0" xfId="0" applyNumberFormat="1" applyFill="1" applyBorder="1" applyAlignment="1">
      <alignment horizontal="center" vertical="top"/>
    </xf>
    <xf numFmtId="0" fontId="31" fillId="0" borderId="10" xfId="42" applyNumberFormat="1" applyFont="1" applyBorder="1" applyAlignment="1">
      <alignment horizontal="center" vertical="top"/>
    </xf>
    <xf numFmtId="0" fontId="31" fillId="0" borderId="10" xfId="0" applyFont="1" applyBorder="1" applyAlignment="1">
      <alignment horizontal="center" vertical="top"/>
    </xf>
    <xf numFmtId="9" fontId="25" fillId="0" borderId="0" xfId="42" applyFont="1" applyAlignment="1">
      <alignment horizontal="center" vertical="top"/>
    </xf>
    <xf numFmtId="0" fontId="0" fillId="0" borderId="0" xfId="0" applyFont="1" applyFill="1" applyBorder="1" applyAlignment="1">
      <alignment horizontal="left" vertical="top"/>
    </xf>
    <xf numFmtId="0" fontId="23" fillId="0" borderId="10" xfId="0" applyFont="1" applyBorder="1" applyAlignment="1">
      <alignment horizontal="center" vertical="center" textRotation="90" wrapText="1"/>
    </xf>
    <xf numFmtId="0" fontId="22" fillId="0" borderId="0" xfId="0" quotePrefix="1" applyFont="1"/>
    <xf numFmtId="0" fontId="0" fillId="0" borderId="0" xfId="0" applyAlignment="1">
      <alignment wrapText="1"/>
    </xf>
    <xf numFmtId="0" fontId="37" fillId="0" borderId="0" xfId="0" applyFont="1"/>
    <xf numFmtId="9" fontId="14" fillId="0" borderId="13" xfId="0" applyNumberFormat="1" applyFont="1" applyBorder="1" applyAlignment="1">
      <alignment horizontal="center" vertical="top"/>
    </xf>
    <xf numFmtId="9" fontId="38" fillId="0" borderId="10" xfId="42" applyFont="1" applyBorder="1" applyAlignment="1">
      <alignment horizontal="center" vertical="top"/>
    </xf>
    <xf numFmtId="9" fontId="38" fillId="0" borderId="13" xfId="0" applyNumberFormat="1" applyFont="1" applyBorder="1" applyAlignment="1">
      <alignment horizontal="center" vertical="top"/>
    </xf>
    <xf numFmtId="0" fontId="23" fillId="0" borderId="10" xfId="0" applyFont="1" applyBorder="1" applyAlignment="1">
      <alignment horizontal="center" vertical="top" wrapText="1"/>
    </xf>
    <xf numFmtId="0" fontId="40" fillId="0" borderId="10" xfId="0" applyFont="1" applyBorder="1" applyAlignment="1">
      <alignment horizontal="center" vertical="top" wrapText="1"/>
    </xf>
    <xf numFmtId="0" fontId="40" fillId="0" borderId="13" xfId="0" applyFont="1" applyBorder="1" applyAlignment="1">
      <alignment horizontal="center" vertical="top" wrapText="1"/>
    </xf>
    <xf numFmtId="9" fontId="0" fillId="34" borderId="13" xfId="0" applyNumberFormat="1" applyFill="1" applyBorder="1" applyAlignment="1">
      <alignment horizontal="center" vertical="top"/>
    </xf>
    <xf numFmtId="0" fontId="35" fillId="0" borderId="0" xfId="0" quotePrefix="1" applyFont="1"/>
    <xf numFmtId="0" fontId="41" fillId="0" borderId="0" xfId="0" quotePrefix="1" applyFont="1"/>
    <xf numFmtId="0" fontId="22" fillId="0" borderId="0" xfId="0" applyFont="1" applyAlignment="1">
      <alignment horizontal="left" wrapText="1"/>
    </xf>
    <xf numFmtId="0" fontId="22" fillId="0" borderId="0" xfId="0" applyFont="1" applyAlignment="1">
      <alignment wrapText="1"/>
    </xf>
    <xf numFmtId="9" fontId="25" fillId="0" borderId="13" xfId="42" applyFont="1" applyBorder="1" applyAlignment="1">
      <alignment horizontal="left" vertical="top" wrapText="1"/>
    </xf>
    <xf numFmtId="9" fontId="25" fillId="0" borderId="14" xfId="42" applyFont="1" applyBorder="1" applyAlignment="1">
      <alignment horizontal="left" vertical="top" wrapText="1"/>
    </xf>
    <xf numFmtId="0" fontId="23" fillId="36" borderId="21" xfId="0" applyFont="1" applyFill="1" applyBorder="1" applyAlignment="1">
      <alignment horizontal="center" vertical="top" wrapText="1"/>
    </xf>
    <xf numFmtId="0" fontId="23" fillId="36" borderId="18" xfId="0" applyFont="1" applyFill="1" applyBorder="1" applyAlignment="1">
      <alignment horizontal="center" vertical="top" wrapText="1"/>
    </xf>
    <xf numFmtId="0" fontId="20" fillId="0" borderId="11" xfId="0" applyFont="1" applyBorder="1" applyAlignment="1">
      <alignment horizontal="center" vertical="top" wrapText="1"/>
    </xf>
    <xf numFmtId="0" fontId="20" fillId="0" borderId="15" xfId="0" applyFont="1" applyBorder="1" applyAlignment="1">
      <alignment horizontal="center" vertical="top" wrapText="1"/>
    </xf>
    <xf numFmtId="0" fontId="20" fillId="0" borderId="19" xfId="0" applyFont="1" applyBorder="1" applyAlignment="1">
      <alignment horizontal="center" vertical="top" wrapText="1"/>
    </xf>
    <xf numFmtId="0" fontId="0" fillId="0" borderId="0" xfId="0" applyBorder="1" applyAlignment="1">
      <alignment horizontal="center" vertical="top"/>
    </xf>
    <xf numFmtId="0" fontId="0" fillId="0" borderId="23" xfId="0" applyBorder="1" applyAlignment="1">
      <alignment horizontal="center" vertical="top"/>
    </xf>
    <xf numFmtId="0" fontId="14" fillId="0" borderId="18" xfId="0" applyFont="1" applyBorder="1" applyAlignment="1">
      <alignment horizontal="left" vertical="top" wrapText="1"/>
    </xf>
    <xf numFmtId="0" fontId="14" fillId="0" borderId="22" xfId="0" applyFont="1" applyBorder="1" applyAlignment="1">
      <alignment horizontal="left" vertical="top" wrapText="1"/>
    </xf>
    <xf numFmtId="0" fontId="0" fillId="33" borderId="11" xfId="0" applyFill="1" applyBorder="1" applyAlignment="1">
      <alignment horizontal="center" vertical="top" wrapText="1"/>
    </xf>
    <xf numFmtId="0" fontId="0" fillId="33" borderId="15" xfId="0" applyFill="1" applyBorder="1" applyAlignment="1">
      <alignment horizontal="center" vertical="top" wrapText="1"/>
    </xf>
    <xf numFmtId="0" fontId="0" fillId="33" borderId="19" xfId="0" applyFill="1" applyBorder="1" applyAlignment="1">
      <alignment horizontal="center" vertical="top" wrapText="1"/>
    </xf>
    <xf numFmtId="0" fontId="23" fillId="39" borderId="11" xfId="0" applyFont="1" applyFill="1" applyBorder="1" applyAlignment="1">
      <alignment horizontal="center" vertical="top" wrapText="1"/>
    </xf>
    <xf numFmtId="0" fontId="23" fillId="39" borderId="15" xfId="0" applyFont="1" applyFill="1" applyBorder="1" applyAlignment="1">
      <alignment horizontal="center" vertical="top" wrapText="1"/>
    </xf>
    <xf numFmtId="0" fontId="23" fillId="39" borderId="19" xfId="0" applyFont="1" applyFill="1" applyBorder="1" applyAlignment="1">
      <alignment horizontal="center" vertical="top" wrapText="1"/>
    </xf>
    <xf numFmtId="0" fontId="34" fillId="0" borderId="11" xfId="0" applyFont="1" applyBorder="1" applyAlignment="1">
      <alignment horizontal="center" vertical="top" wrapText="1"/>
    </xf>
    <xf numFmtId="0" fontId="23" fillId="0" borderId="15" xfId="0" applyFont="1" applyBorder="1" applyAlignment="1">
      <alignment horizontal="center" vertical="top" wrapText="1"/>
    </xf>
    <xf numFmtId="0" fontId="23" fillId="0" borderId="19" xfId="0" applyFont="1" applyBorder="1" applyAlignment="1">
      <alignment horizontal="center" vertical="top" wrapText="1"/>
    </xf>
    <xf numFmtId="0" fontId="23" fillId="0" borderId="16" xfId="0" applyFont="1" applyBorder="1" applyAlignment="1">
      <alignment horizontal="center" vertical="top" wrapText="1"/>
    </xf>
    <xf numFmtId="0" fontId="23" fillId="0" borderId="24" xfId="0" applyFont="1" applyBorder="1" applyAlignment="1">
      <alignment horizontal="center" vertical="top" wrapText="1"/>
    </xf>
    <xf numFmtId="0" fontId="23" fillId="0" borderId="21" xfId="0" applyFont="1" applyBorder="1" applyAlignment="1">
      <alignment horizontal="center" vertical="top" wrapText="1"/>
    </xf>
    <xf numFmtId="0" fontId="23" fillId="0" borderId="12" xfId="0" applyFont="1" applyBorder="1" applyAlignment="1">
      <alignment horizontal="center" vertical="top" wrapText="1"/>
    </xf>
    <xf numFmtId="0" fontId="23" fillId="0" borderId="0" xfId="0" applyFont="1" applyBorder="1" applyAlignment="1">
      <alignment horizontal="center" vertical="top" wrapText="1"/>
    </xf>
    <xf numFmtId="0" fontId="23" fillId="0" borderId="18" xfId="0" applyFont="1" applyBorder="1" applyAlignment="1">
      <alignment horizontal="center" vertical="top" wrapText="1"/>
    </xf>
    <xf numFmtId="0" fontId="23" fillId="38" borderId="21" xfId="0" applyFont="1" applyFill="1" applyBorder="1" applyAlignment="1">
      <alignment horizontal="center" vertical="top" wrapText="1"/>
    </xf>
    <xf numFmtId="0" fontId="23" fillId="38" borderId="18" xfId="0" applyFont="1" applyFill="1" applyBorder="1" applyAlignment="1">
      <alignment horizontal="center" vertical="top" wrapText="1"/>
    </xf>
    <xf numFmtId="0" fontId="20" fillId="0" borderId="13" xfId="0" applyFont="1" applyBorder="1" applyAlignment="1">
      <alignment horizontal="center" vertical="top" wrapText="1"/>
    </xf>
    <xf numFmtId="0" fontId="20" fillId="0" borderId="14" xfId="0" applyFont="1" applyBorder="1" applyAlignment="1">
      <alignment horizontal="center" vertical="top" wrapText="1"/>
    </xf>
    <xf numFmtId="0" fontId="20" fillId="0" borderId="17" xfId="0" applyFont="1" applyBorder="1" applyAlignment="1">
      <alignment horizontal="center" vertical="top" wrapText="1"/>
    </xf>
    <xf numFmtId="0" fontId="20" fillId="0" borderId="16" xfId="0" applyFont="1" applyBorder="1" applyAlignment="1">
      <alignment horizontal="center" vertical="top" wrapText="1"/>
    </xf>
    <xf numFmtId="0" fontId="20" fillId="0" borderId="24" xfId="0" applyFont="1" applyBorder="1" applyAlignment="1">
      <alignment horizontal="center" vertical="top" wrapText="1"/>
    </xf>
    <xf numFmtId="0" fontId="20" fillId="0" borderId="21" xfId="0" applyFont="1" applyBorder="1" applyAlignment="1">
      <alignment horizontal="center" vertical="top" wrapText="1"/>
    </xf>
    <xf numFmtId="0" fontId="23" fillId="0" borderId="11" xfId="0" applyFont="1" applyBorder="1" applyAlignment="1">
      <alignment horizontal="center" vertical="top" wrapText="1"/>
    </xf>
    <xf numFmtId="0" fontId="25" fillId="0" borderId="11" xfId="0" applyNumberFormat="1" applyFont="1" applyBorder="1" applyAlignment="1">
      <alignment horizontal="center" vertical="top" wrapText="1"/>
    </xf>
    <xf numFmtId="0" fontId="25" fillId="0" borderId="15" xfId="0" applyNumberFormat="1" applyFont="1" applyBorder="1" applyAlignment="1">
      <alignment horizontal="center" vertical="top" wrapText="1"/>
    </xf>
    <xf numFmtId="0" fontId="25" fillId="0" borderId="19" xfId="0" applyNumberFormat="1" applyFont="1" applyBorder="1" applyAlignment="1">
      <alignment horizontal="center" vertical="top" wrapText="1"/>
    </xf>
    <xf numFmtId="0" fontId="21" fillId="0" borderId="11" xfId="0" applyNumberFormat="1" applyFont="1" applyBorder="1" applyAlignment="1">
      <alignment horizontal="center" vertical="top" wrapText="1"/>
    </xf>
    <xf numFmtId="0" fontId="21" fillId="0" borderId="15" xfId="0" applyNumberFormat="1" applyFont="1" applyBorder="1" applyAlignment="1">
      <alignment horizontal="center" vertical="top" wrapText="1"/>
    </xf>
    <xf numFmtId="0" fontId="21" fillId="0" borderId="19" xfId="0" applyNumberFormat="1" applyFont="1" applyBorder="1" applyAlignment="1">
      <alignment horizontal="center" vertical="top" wrapText="1"/>
    </xf>
    <xf numFmtId="0" fontId="20" fillId="0" borderId="20" xfId="0" applyFont="1" applyBorder="1" applyAlignment="1">
      <alignment horizontal="center" vertical="top" wrapText="1"/>
    </xf>
    <xf numFmtId="0" fontId="20" fillId="0" borderId="23" xfId="0" applyFont="1" applyBorder="1" applyAlignment="1">
      <alignment horizontal="center" vertical="top" wrapText="1"/>
    </xf>
    <xf numFmtId="0" fontId="20" fillId="0" borderId="22" xfId="0" applyFont="1" applyBorder="1" applyAlignment="1">
      <alignment horizontal="center" vertical="top" wrapText="1"/>
    </xf>
    <xf numFmtId="0" fontId="20" fillId="0" borderId="11" xfId="0" applyFont="1" applyBorder="1" applyAlignment="1">
      <alignment horizontal="center" vertical="top"/>
    </xf>
    <xf numFmtId="0" fontId="20" fillId="0" borderId="19" xfId="0" applyFont="1" applyBorder="1" applyAlignment="1">
      <alignment horizontal="center" vertical="top"/>
    </xf>
    <xf numFmtId="0" fontId="40" fillId="0" borderId="16" xfId="0" applyFont="1" applyBorder="1" applyAlignment="1">
      <alignment horizontal="center" vertical="top" wrapText="1"/>
    </xf>
    <xf numFmtId="0" fontId="40" fillId="0" borderId="24" xfId="0" applyFont="1" applyBorder="1" applyAlignment="1">
      <alignment horizontal="center" vertical="top" wrapText="1"/>
    </xf>
    <xf numFmtId="0" fontId="40" fillId="0" borderId="21" xfId="0" applyFont="1" applyBorder="1" applyAlignment="1">
      <alignment horizontal="center" vertical="top" wrapText="1"/>
    </xf>
    <xf numFmtId="0" fontId="40" fillId="0" borderId="20" xfId="0" applyFont="1" applyBorder="1" applyAlignment="1">
      <alignment horizontal="center" vertical="top" wrapText="1"/>
    </xf>
    <xf numFmtId="0" fontId="40" fillId="0" borderId="23" xfId="0" applyFont="1" applyBorder="1" applyAlignment="1">
      <alignment horizontal="center" vertical="top" wrapText="1"/>
    </xf>
    <xf numFmtId="0" fontId="40" fillId="0" borderId="22" xfId="0" applyFont="1" applyBorder="1" applyAlignment="1">
      <alignment horizontal="center" vertical="top" wrapText="1"/>
    </xf>
    <xf numFmtId="0" fontId="39" fillId="0" borderId="11" xfId="0" applyFont="1" applyBorder="1" applyAlignment="1">
      <alignment horizontal="center" vertical="top" wrapText="1"/>
    </xf>
    <xf numFmtId="0" fontId="39" fillId="0" borderId="15" xfId="0" applyFont="1" applyBorder="1" applyAlignment="1">
      <alignment horizontal="center" vertical="top" wrapText="1"/>
    </xf>
    <xf numFmtId="9" fontId="21" fillId="0" borderId="13" xfId="42" applyFont="1" applyFill="1" applyBorder="1" applyAlignment="1">
      <alignment horizontal="left" vertical="top" wrapText="1"/>
    </xf>
    <xf numFmtId="9" fontId="21" fillId="0" borderId="14" xfId="42" applyFont="1" applyFill="1" applyBorder="1" applyAlignment="1">
      <alignment horizontal="left" vertical="top" wrapText="1"/>
    </xf>
    <xf numFmtId="0" fontId="28" fillId="0" borderId="11" xfId="0" applyNumberFormat="1" applyFont="1" applyBorder="1" applyAlignment="1">
      <alignment horizontal="center" vertical="top" wrapText="1"/>
    </xf>
    <xf numFmtId="0" fontId="28" fillId="0" borderId="15" xfId="0" applyNumberFormat="1" applyFont="1" applyBorder="1" applyAlignment="1">
      <alignment horizontal="center" vertical="top" wrapText="1"/>
    </xf>
    <xf numFmtId="0" fontId="28" fillId="0" borderId="19" xfId="0" applyNumberFormat="1" applyFont="1" applyBorder="1" applyAlignment="1">
      <alignment horizontal="center"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rlingtontransit.com/sites/art/assets/File/ART_Transit_Map_Apr2019.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rlingtontransit.com/sites/art/assets/File/ART_Transit_Map_Apr2019.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rlingtontransit.com/sites/art/assets/File/ART_Transit_Map_Apr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C5611-A8AE-4CE7-B9A5-602EB592A4DB}">
  <dimension ref="B2:L40"/>
  <sheetViews>
    <sheetView tabSelected="1" workbookViewId="0">
      <selection activeCell="R29" sqref="R29"/>
    </sheetView>
  </sheetViews>
  <sheetFormatPr baseColWidth="10" defaultColWidth="8.83203125" defaultRowHeight="15" x14ac:dyDescent="0.2"/>
  <cols>
    <col min="1" max="1" width="3.1640625" customWidth="1"/>
    <col min="2" max="2" width="9.1640625" customWidth="1"/>
  </cols>
  <sheetData>
    <row r="2" spans="2:12" x14ac:dyDescent="0.2">
      <c r="B2" s="99" t="s">
        <v>138</v>
      </c>
    </row>
    <row r="3" spans="2:12" s="98" customFormat="1" ht="51" customHeight="1" x14ac:dyDescent="0.2">
      <c r="B3" s="109" t="s">
        <v>102</v>
      </c>
      <c r="C3" s="109"/>
      <c r="D3" s="109"/>
      <c r="E3" s="109"/>
      <c r="F3" s="109"/>
      <c r="G3" s="109"/>
      <c r="H3" s="109"/>
      <c r="I3" s="109"/>
      <c r="J3" s="109"/>
      <c r="K3" s="109"/>
      <c r="L3" s="109"/>
    </row>
    <row r="4" spans="2:12" s="98" customFormat="1" ht="55.5" customHeight="1" x14ac:dyDescent="0.2">
      <c r="B4" s="109" t="s">
        <v>109</v>
      </c>
      <c r="C4" s="109"/>
      <c r="D4" s="109"/>
      <c r="E4" s="109"/>
      <c r="F4" s="109"/>
      <c r="G4" s="109"/>
      <c r="H4" s="109"/>
      <c r="I4" s="109"/>
      <c r="J4" s="109"/>
      <c r="K4" s="109"/>
      <c r="L4" s="109"/>
    </row>
    <row r="5" spans="2:12" s="98" customFormat="1" ht="63.75" customHeight="1" x14ac:dyDescent="0.2">
      <c r="B5" s="110" t="s">
        <v>103</v>
      </c>
      <c r="C5" s="110"/>
      <c r="D5" s="110"/>
      <c r="E5" s="110"/>
      <c r="F5" s="110"/>
      <c r="G5" s="110"/>
      <c r="H5" s="110"/>
      <c r="I5" s="110"/>
      <c r="J5" s="110"/>
      <c r="K5" s="110"/>
      <c r="L5" s="110"/>
    </row>
    <row r="6" spans="2:12" s="98" customFormat="1" ht="50.25" customHeight="1" x14ac:dyDescent="0.2">
      <c r="B6" s="110" t="s">
        <v>104</v>
      </c>
      <c r="C6" s="110"/>
      <c r="D6" s="110"/>
      <c r="E6" s="110"/>
      <c r="F6" s="110"/>
      <c r="G6" s="110"/>
      <c r="H6" s="110"/>
      <c r="I6" s="110"/>
      <c r="J6" s="110"/>
      <c r="K6" s="110"/>
      <c r="L6" s="110"/>
    </row>
    <row r="7" spans="2:12" s="98" customFormat="1" ht="45.75" customHeight="1" x14ac:dyDescent="0.2">
      <c r="B7" s="110" t="s">
        <v>110</v>
      </c>
      <c r="C7" s="110"/>
      <c r="D7" s="110"/>
      <c r="E7" s="110"/>
      <c r="F7" s="110"/>
      <c r="G7" s="110"/>
      <c r="H7" s="110"/>
      <c r="I7" s="110"/>
      <c r="J7" s="110"/>
      <c r="K7" s="110"/>
      <c r="L7" s="110"/>
    </row>
    <row r="8" spans="2:12" x14ac:dyDescent="0.2">
      <c r="B8" s="27" t="s">
        <v>105</v>
      </c>
    </row>
    <row r="9" spans="2:12" x14ac:dyDescent="0.2">
      <c r="B9" s="99" t="s">
        <v>111</v>
      </c>
    </row>
    <row r="10" spans="2:12" ht="17" x14ac:dyDescent="0.2">
      <c r="B10" s="107" t="s">
        <v>114</v>
      </c>
    </row>
    <row r="11" spans="2:12" x14ac:dyDescent="0.2">
      <c r="B11" s="107" t="s">
        <v>113</v>
      </c>
    </row>
    <row r="12" spans="2:12" x14ac:dyDescent="0.2">
      <c r="B12" s="97" t="s">
        <v>115</v>
      </c>
    </row>
    <row r="13" spans="2:12" x14ac:dyDescent="0.2">
      <c r="B13" s="97" t="s">
        <v>116</v>
      </c>
    </row>
    <row r="14" spans="2:12" x14ac:dyDescent="0.2">
      <c r="B14" s="97" t="s">
        <v>117</v>
      </c>
    </row>
    <row r="15" spans="2:12" x14ac:dyDescent="0.2">
      <c r="B15" s="107" t="s">
        <v>118</v>
      </c>
    </row>
    <row r="16" spans="2:12" x14ac:dyDescent="0.2">
      <c r="B16" s="97"/>
    </row>
    <row r="17" spans="2:2" ht="15.75" customHeight="1" x14ac:dyDescent="0.2">
      <c r="B17" s="108" t="s">
        <v>112</v>
      </c>
    </row>
    <row r="18" spans="2:2" x14ac:dyDescent="0.2">
      <c r="B18" s="108" t="s">
        <v>131</v>
      </c>
    </row>
    <row r="19" spans="2:2" x14ac:dyDescent="0.2">
      <c r="B19" s="108" t="s">
        <v>133</v>
      </c>
    </row>
    <row r="20" spans="2:2" x14ac:dyDescent="0.2">
      <c r="B20" s="108" t="s">
        <v>132</v>
      </c>
    </row>
    <row r="21" spans="2:2" x14ac:dyDescent="0.2">
      <c r="B21" s="108" t="s">
        <v>130</v>
      </c>
    </row>
    <row r="22" spans="2:2" x14ac:dyDescent="0.2">
      <c r="B22" s="27"/>
    </row>
    <row r="23" spans="2:2" x14ac:dyDescent="0.2">
      <c r="B23" s="99" t="s">
        <v>119</v>
      </c>
    </row>
    <row r="24" spans="2:2" x14ac:dyDescent="0.2">
      <c r="B24" s="99" t="s">
        <v>121</v>
      </c>
    </row>
    <row r="25" spans="2:2" x14ac:dyDescent="0.2">
      <c r="B25" s="107" t="s">
        <v>123</v>
      </c>
    </row>
    <row r="26" spans="2:2" ht="17" x14ac:dyDescent="0.2">
      <c r="B26" s="107" t="s">
        <v>124</v>
      </c>
    </row>
    <row r="27" spans="2:2" x14ac:dyDescent="0.2">
      <c r="B27" s="107" t="s">
        <v>125</v>
      </c>
    </row>
    <row r="28" spans="2:2" x14ac:dyDescent="0.2">
      <c r="B28" s="107" t="s">
        <v>126</v>
      </c>
    </row>
    <row r="29" spans="2:2" x14ac:dyDescent="0.2">
      <c r="B29" s="97" t="s">
        <v>127</v>
      </c>
    </row>
    <row r="30" spans="2:2" x14ac:dyDescent="0.2">
      <c r="B30" s="107" t="s">
        <v>128</v>
      </c>
    </row>
    <row r="31" spans="2:2" x14ac:dyDescent="0.2">
      <c r="B31" s="27" t="s">
        <v>105</v>
      </c>
    </row>
    <row r="32" spans="2:2" x14ac:dyDescent="0.2">
      <c r="B32" s="99" t="s">
        <v>120</v>
      </c>
    </row>
    <row r="33" spans="2:2" x14ac:dyDescent="0.2">
      <c r="B33" s="99" t="s">
        <v>122</v>
      </c>
    </row>
    <row r="34" spans="2:2" x14ac:dyDescent="0.2">
      <c r="B34" s="107" t="s">
        <v>129</v>
      </c>
    </row>
    <row r="35" spans="2:2" x14ac:dyDescent="0.2">
      <c r="B35" s="107" t="s">
        <v>134</v>
      </c>
    </row>
    <row r="36" spans="2:2" x14ac:dyDescent="0.2">
      <c r="B36" s="107" t="s">
        <v>135</v>
      </c>
    </row>
    <row r="37" spans="2:2" x14ac:dyDescent="0.2">
      <c r="B37" s="107" t="s">
        <v>136</v>
      </c>
    </row>
    <row r="38" spans="2:2" x14ac:dyDescent="0.2">
      <c r="B38" s="97" t="s">
        <v>137</v>
      </c>
    </row>
    <row r="39" spans="2:2" x14ac:dyDescent="0.2">
      <c r="B39" s="107" t="s">
        <v>128</v>
      </c>
    </row>
    <row r="40" spans="2:2" x14ac:dyDescent="0.2">
      <c r="B40" s="27" t="s">
        <v>105</v>
      </c>
    </row>
  </sheetData>
  <mergeCells count="5">
    <mergeCell ref="B3:L3"/>
    <mergeCell ref="B4:L4"/>
    <mergeCell ref="B5:L5"/>
    <mergeCell ref="B6:L6"/>
    <mergeCell ref="B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4C5D-D966-4970-88F7-6A15ADA43233}">
  <dimension ref="A1:AJ29"/>
  <sheetViews>
    <sheetView workbookViewId="0"/>
  </sheetViews>
  <sheetFormatPr baseColWidth="10" defaultColWidth="8.6640625" defaultRowHeight="15" x14ac:dyDescent="0.2"/>
  <cols>
    <col min="1" max="1" width="15.83203125" style="1" customWidth="1"/>
    <col min="2" max="2" width="23.1640625" style="73" customWidth="1"/>
    <col min="3" max="3" width="11.5" style="1" customWidth="1"/>
    <col min="4" max="4" width="6.5" style="1" customWidth="1"/>
    <col min="5" max="8" width="4.5" style="1" customWidth="1"/>
    <col min="9" max="9" width="5.5" style="1" customWidth="1"/>
    <col min="10" max="11" width="4.5" style="1" customWidth="1"/>
    <col min="12" max="12" width="8.1640625" style="1" customWidth="1"/>
    <col min="13" max="13" width="11" style="1" customWidth="1"/>
    <col min="14" max="16" width="9.33203125" style="2" customWidth="1"/>
    <col min="17" max="17" width="10" style="1" customWidth="1"/>
    <col min="18" max="19" width="9.5" style="1" customWidth="1"/>
    <col min="20" max="20" width="4.5" style="1" customWidth="1"/>
    <col min="21" max="21" width="6" style="1" customWidth="1"/>
    <col min="22" max="22" width="7" style="1" customWidth="1"/>
    <col min="23" max="23" width="5.5" style="1" customWidth="1"/>
    <col min="24" max="24" width="5" style="1" customWidth="1"/>
    <col min="25" max="25" width="8.5" style="1" hidden="1" customWidth="1"/>
    <col min="26" max="26" width="7.33203125" style="1" customWidth="1"/>
    <col min="27" max="27" width="6.5" style="1" customWidth="1"/>
    <col min="28" max="29" width="9" style="1" customWidth="1"/>
    <col min="30" max="30" width="10.6640625" style="1" customWidth="1"/>
    <col min="31" max="34" width="6.5" style="1" customWidth="1"/>
    <col min="35" max="35" width="10.1640625" style="1" customWidth="1"/>
    <col min="36" max="36" width="10.5" style="1" customWidth="1"/>
    <col min="37" max="16384" width="8.6640625" style="1"/>
  </cols>
  <sheetData>
    <row r="1" spans="1:36" ht="16" x14ac:dyDescent="0.2">
      <c r="A1" s="3" t="s">
        <v>12</v>
      </c>
    </row>
    <row r="2" spans="1:36" ht="16.5" customHeight="1" x14ac:dyDescent="0.2">
      <c r="A2" s="118"/>
      <c r="B2" s="120"/>
      <c r="C2" s="115" t="s">
        <v>11</v>
      </c>
      <c r="D2" s="142" t="s">
        <v>34</v>
      </c>
      <c r="E2" s="143"/>
      <c r="F2" s="143"/>
      <c r="G2" s="143"/>
      <c r="H2" s="143"/>
      <c r="I2" s="143"/>
      <c r="J2" s="143"/>
      <c r="K2" s="143"/>
      <c r="L2" s="143"/>
      <c r="M2" s="144"/>
      <c r="N2" s="142" t="s">
        <v>32</v>
      </c>
      <c r="O2" s="143"/>
      <c r="P2" s="144"/>
      <c r="Q2" s="142" t="s">
        <v>17</v>
      </c>
      <c r="R2" s="144"/>
      <c r="S2" s="128" t="s">
        <v>80</v>
      </c>
      <c r="T2" s="131" t="s">
        <v>106</v>
      </c>
      <c r="U2" s="132"/>
      <c r="V2" s="132"/>
      <c r="W2" s="132"/>
      <c r="X2" s="132"/>
      <c r="Y2" s="132"/>
      <c r="Z2" s="132"/>
      <c r="AA2" s="133"/>
      <c r="AB2" s="142" t="s">
        <v>60</v>
      </c>
      <c r="AC2" s="144"/>
      <c r="AD2" s="155" t="s">
        <v>18</v>
      </c>
      <c r="AE2" s="142" t="s">
        <v>41</v>
      </c>
      <c r="AF2" s="143"/>
      <c r="AG2" s="143"/>
      <c r="AH2" s="144"/>
      <c r="AI2" s="155" t="s">
        <v>19</v>
      </c>
      <c r="AJ2" s="155" t="s">
        <v>20</v>
      </c>
    </row>
    <row r="3" spans="1:36" ht="32.25" customHeight="1" x14ac:dyDescent="0.2">
      <c r="A3" s="118"/>
      <c r="B3" s="120"/>
      <c r="C3" s="116"/>
      <c r="D3" s="139" t="s">
        <v>57</v>
      </c>
      <c r="E3" s="140"/>
      <c r="F3" s="140"/>
      <c r="G3" s="140"/>
      <c r="H3" s="140"/>
      <c r="I3" s="140"/>
      <c r="J3" s="140"/>
      <c r="K3" s="141"/>
      <c r="L3" s="145" t="s">
        <v>58</v>
      </c>
      <c r="M3" s="145" t="s">
        <v>59</v>
      </c>
      <c r="N3" s="152"/>
      <c r="O3" s="153"/>
      <c r="P3" s="154"/>
      <c r="Q3" s="152"/>
      <c r="R3" s="154"/>
      <c r="S3" s="129"/>
      <c r="T3" s="134"/>
      <c r="U3" s="135"/>
      <c r="V3" s="135"/>
      <c r="W3" s="135"/>
      <c r="X3" s="135"/>
      <c r="Y3" s="135"/>
      <c r="Z3" s="135"/>
      <c r="AA3" s="136"/>
      <c r="AB3" s="152"/>
      <c r="AC3" s="154"/>
      <c r="AD3" s="156"/>
      <c r="AE3" s="152"/>
      <c r="AF3" s="153"/>
      <c r="AG3" s="153"/>
      <c r="AH3" s="154"/>
      <c r="AI3" s="156"/>
      <c r="AJ3" s="156"/>
    </row>
    <row r="4" spans="1:36" ht="81.75" customHeight="1" x14ac:dyDescent="0.2">
      <c r="A4" s="119"/>
      <c r="B4" s="121"/>
      <c r="C4" s="117"/>
      <c r="D4" s="30" t="s">
        <v>0</v>
      </c>
      <c r="E4" s="30" t="s">
        <v>2</v>
      </c>
      <c r="F4" s="30">
        <v>1</v>
      </c>
      <c r="G4" s="30">
        <v>2</v>
      </c>
      <c r="H4" s="30">
        <v>3</v>
      </c>
      <c r="I4" s="30">
        <v>4</v>
      </c>
      <c r="J4" s="30">
        <v>5</v>
      </c>
      <c r="K4" s="30" t="s">
        <v>1</v>
      </c>
      <c r="L4" s="129"/>
      <c r="M4" s="129"/>
      <c r="N4" s="29" t="s">
        <v>5</v>
      </c>
      <c r="O4" s="7" t="s">
        <v>13</v>
      </c>
      <c r="P4" s="32" t="s">
        <v>14</v>
      </c>
      <c r="Q4" s="7" t="s">
        <v>15</v>
      </c>
      <c r="R4" s="32" t="s">
        <v>16</v>
      </c>
      <c r="S4" s="130"/>
      <c r="T4" s="96" t="s">
        <v>35</v>
      </c>
      <c r="U4" s="96" t="s">
        <v>36</v>
      </c>
      <c r="V4" s="96" t="s">
        <v>37</v>
      </c>
      <c r="W4" s="96" t="s">
        <v>38</v>
      </c>
      <c r="X4" s="96" t="s">
        <v>101</v>
      </c>
      <c r="Y4" s="96"/>
      <c r="Z4" s="96" t="s">
        <v>88</v>
      </c>
      <c r="AA4" s="96" t="s">
        <v>89</v>
      </c>
      <c r="AB4" s="7" t="s">
        <v>25</v>
      </c>
      <c r="AC4" s="7" t="s">
        <v>26</v>
      </c>
      <c r="AD4" s="44" t="s">
        <v>33</v>
      </c>
      <c r="AE4" s="44" t="s">
        <v>51</v>
      </c>
      <c r="AF4" s="44" t="s">
        <v>52</v>
      </c>
      <c r="AG4" s="44" t="s">
        <v>53</v>
      </c>
      <c r="AH4" s="44" t="s">
        <v>54</v>
      </c>
      <c r="AI4" s="103" t="s">
        <v>61</v>
      </c>
      <c r="AJ4" s="44" t="s">
        <v>29</v>
      </c>
    </row>
    <row r="5" spans="1:36" ht="16" x14ac:dyDescent="0.2">
      <c r="A5" s="122" t="s">
        <v>44</v>
      </c>
      <c r="B5" s="20" t="s">
        <v>3</v>
      </c>
      <c r="C5" s="5">
        <v>725</v>
      </c>
      <c r="D5" s="5">
        <v>688</v>
      </c>
      <c r="E5" s="5">
        <v>121</v>
      </c>
      <c r="F5" s="5">
        <v>122</v>
      </c>
      <c r="G5" s="5">
        <v>121</v>
      </c>
      <c r="H5" s="5">
        <v>105</v>
      </c>
      <c r="I5" s="5">
        <v>95</v>
      </c>
      <c r="J5" s="5">
        <v>94</v>
      </c>
      <c r="K5" s="5">
        <v>30</v>
      </c>
      <c r="L5" s="28">
        <v>19</v>
      </c>
      <c r="M5" s="5">
        <v>1273</v>
      </c>
      <c r="N5" s="5">
        <v>861</v>
      </c>
      <c r="O5" s="5">
        <v>884</v>
      </c>
      <c r="P5" s="17">
        <v>921</v>
      </c>
      <c r="Q5" s="9">
        <v>0.94896551724137934</v>
      </c>
      <c r="R5" s="36">
        <v>0.97517241379310349</v>
      </c>
      <c r="S5" s="35">
        <v>0.4434087882822903</v>
      </c>
      <c r="T5" s="9">
        <v>0.08</v>
      </c>
      <c r="U5" s="9">
        <v>0.14000000000000001</v>
      </c>
      <c r="V5" s="9">
        <v>0.35</v>
      </c>
      <c r="W5" s="9">
        <v>0.36</v>
      </c>
      <c r="X5" s="9">
        <v>7.0000000000000007E-2</v>
      </c>
      <c r="Y5" s="9">
        <f t="shared" ref="Y5:Y7" si="0">SUM(T5+U5+V5+W5+X5)</f>
        <v>1</v>
      </c>
      <c r="Z5" s="9">
        <v>0.38662790697674421</v>
      </c>
      <c r="AA5" s="9">
        <v>0.11627906976744186</v>
      </c>
      <c r="AB5" s="40">
        <v>226</v>
      </c>
      <c r="AC5" s="9">
        <v>0.32848837209302323</v>
      </c>
      <c r="AD5" s="4"/>
      <c r="AE5" s="25">
        <v>10</v>
      </c>
      <c r="AF5" s="25">
        <v>5</v>
      </c>
      <c r="AG5" s="25">
        <v>9</v>
      </c>
      <c r="AH5" s="25">
        <v>24</v>
      </c>
      <c r="AI5" s="35">
        <v>1</v>
      </c>
      <c r="AJ5" s="35">
        <v>0</v>
      </c>
    </row>
    <row r="6" spans="1:36" ht="16" x14ac:dyDescent="0.2">
      <c r="A6" s="123"/>
      <c r="B6" s="20" t="s">
        <v>22</v>
      </c>
      <c r="C6" s="5">
        <v>674</v>
      </c>
      <c r="D6" s="5">
        <v>433</v>
      </c>
      <c r="E6" s="5">
        <v>65</v>
      </c>
      <c r="F6" s="5">
        <v>69</v>
      </c>
      <c r="G6" s="5">
        <v>57</v>
      </c>
      <c r="H6" s="5">
        <v>69</v>
      </c>
      <c r="I6" s="5">
        <v>58</v>
      </c>
      <c r="J6" s="5">
        <v>57</v>
      </c>
      <c r="K6" s="5">
        <v>58</v>
      </c>
      <c r="L6" s="5">
        <v>18</v>
      </c>
      <c r="M6" s="5">
        <v>657</v>
      </c>
      <c r="N6" s="5">
        <v>510</v>
      </c>
      <c r="O6" s="5">
        <v>502</v>
      </c>
      <c r="P6" s="17">
        <v>496</v>
      </c>
      <c r="Q6" s="9">
        <v>0.64243323442136502</v>
      </c>
      <c r="R6" s="36">
        <v>0.66913946587537088</v>
      </c>
      <c r="S6" s="41">
        <v>0.62217194570135748</v>
      </c>
      <c r="T6" s="9">
        <v>0.1</v>
      </c>
      <c r="U6" s="9">
        <v>0.31</v>
      </c>
      <c r="V6" s="9">
        <v>0.4</v>
      </c>
      <c r="W6" s="9">
        <v>0.16</v>
      </c>
      <c r="X6" s="9">
        <v>0.03</v>
      </c>
      <c r="Y6" s="9">
        <f t="shared" si="0"/>
        <v>1</v>
      </c>
      <c r="Z6" s="9">
        <v>0.3348729792147806</v>
      </c>
      <c r="AA6" s="9">
        <v>0.21016166281755197</v>
      </c>
      <c r="AB6" s="5">
        <v>217</v>
      </c>
      <c r="AC6" s="9">
        <v>0.50115473441108549</v>
      </c>
      <c r="AD6" s="4"/>
      <c r="AE6" s="25">
        <v>13</v>
      </c>
      <c r="AF6" s="25">
        <v>9</v>
      </c>
      <c r="AG6" s="25">
        <v>0</v>
      </c>
      <c r="AH6" s="25">
        <v>22</v>
      </c>
      <c r="AI6" s="35">
        <v>1</v>
      </c>
      <c r="AJ6" s="35">
        <v>0</v>
      </c>
    </row>
    <row r="7" spans="1:36" s="31" customFormat="1" ht="16" x14ac:dyDescent="0.2">
      <c r="A7" s="124"/>
      <c r="B7" s="74" t="s">
        <v>71</v>
      </c>
      <c r="C7" s="26">
        <v>1399</v>
      </c>
      <c r="D7" s="26">
        <v>1121</v>
      </c>
      <c r="E7" s="26">
        <v>186</v>
      </c>
      <c r="F7" s="26">
        <v>191</v>
      </c>
      <c r="G7" s="26">
        <v>178</v>
      </c>
      <c r="H7" s="26">
        <v>174</v>
      </c>
      <c r="I7" s="26">
        <v>153</v>
      </c>
      <c r="J7" s="26">
        <v>151</v>
      </c>
      <c r="K7" s="26">
        <v>88</v>
      </c>
      <c r="L7" s="26">
        <v>37</v>
      </c>
      <c r="M7" s="26">
        <v>1930</v>
      </c>
      <c r="N7" s="26">
        <v>1371</v>
      </c>
      <c r="O7" s="26">
        <v>1386</v>
      </c>
      <c r="P7" s="33">
        <v>1417</v>
      </c>
      <c r="Q7" s="8">
        <v>0.80128663330950678</v>
      </c>
      <c r="R7" s="37">
        <v>0.82773409578270196</v>
      </c>
      <c r="S7" s="38">
        <v>0.50963956412405698</v>
      </c>
      <c r="T7" s="8">
        <v>0.09</v>
      </c>
      <c r="U7" s="8">
        <v>0.2</v>
      </c>
      <c r="V7" s="8">
        <v>0.37</v>
      </c>
      <c r="W7" s="8">
        <v>0.28000000000000003</v>
      </c>
      <c r="X7" s="8">
        <v>0.06</v>
      </c>
      <c r="Y7" s="9">
        <f t="shared" si="0"/>
        <v>1</v>
      </c>
      <c r="Z7" s="8">
        <v>0.36663693131132918</v>
      </c>
      <c r="AA7" s="8">
        <v>0.15254237288135594</v>
      </c>
      <c r="AB7" s="26">
        <v>443</v>
      </c>
      <c r="AC7" s="8">
        <v>0.39518287243532563</v>
      </c>
      <c r="AD7" s="39"/>
      <c r="AE7" s="72">
        <v>23</v>
      </c>
      <c r="AF7" s="72">
        <v>14</v>
      </c>
      <c r="AG7" s="72">
        <v>9</v>
      </c>
      <c r="AH7" s="72">
        <v>46</v>
      </c>
      <c r="AI7" s="38">
        <v>1</v>
      </c>
      <c r="AJ7" s="38">
        <v>0</v>
      </c>
    </row>
    <row r="8" spans="1:36" s="12" customFormat="1" x14ac:dyDescent="0.2">
      <c r="A8" s="81" t="s">
        <v>55</v>
      </c>
      <c r="B8" s="75"/>
      <c r="C8" s="13"/>
      <c r="D8" s="13">
        <v>0</v>
      </c>
      <c r="E8" s="13"/>
      <c r="F8" s="13"/>
      <c r="G8" s="13"/>
      <c r="H8" s="13"/>
      <c r="I8" s="13"/>
      <c r="J8" s="13"/>
      <c r="K8" s="13"/>
      <c r="L8" s="13"/>
      <c r="M8" s="13"/>
      <c r="N8" s="18"/>
      <c r="O8" s="18"/>
      <c r="P8" s="18"/>
      <c r="Q8" s="18"/>
      <c r="R8" s="18"/>
      <c r="S8" s="13"/>
      <c r="T8" s="13"/>
      <c r="U8" s="13"/>
      <c r="V8" s="13"/>
      <c r="W8" s="13"/>
      <c r="X8" s="13"/>
      <c r="Y8" s="13"/>
      <c r="Z8" s="13"/>
      <c r="AA8" s="13"/>
      <c r="AB8" s="13"/>
      <c r="AC8" s="13"/>
      <c r="AD8" s="13"/>
      <c r="AE8" s="67"/>
      <c r="AF8" s="67"/>
      <c r="AG8" s="67"/>
      <c r="AH8" s="67"/>
      <c r="AI8" s="13"/>
      <c r="AJ8" s="13"/>
    </row>
    <row r="9" spans="1:36" ht="43.5" customHeight="1" x14ac:dyDescent="0.2">
      <c r="A9" s="125" t="s">
        <v>76</v>
      </c>
      <c r="B9" s="20" t="s">
        <v>45</v>
      </c>
      <c r="C9" s="11"/>
      <c r="D9" s="5">
        <v>88</v>
      </c>
      <c r="E9" s="5">
        <v>20</v>
      </c>
      <c r="F9" s="5">
        <v>16</v>
      </c>
      <c r="G9" s="5">
        <v>18</v>
      </c>
      <c r="H9" s="5">
        <v>9</v>
      </c>
      <c r="I9" s="5">
        <v>15</v>
      </c>
      <c r="J9" s="5">
        <v>8</v>
      </c>
      <c r="K9" s="5">
        <v>2</v>
      </c>
      <c r="L9" s="5">
        <v>4</v>
      </c>
      <c r="M9" s="5">
        <v>156</v>
      </c>
      <c r="N9" s="5"/>
      <c r="O9" s="5"/>
      <c r="P9" s="5"/>
      <c r="Q9" s="4"/>
      <c r="R9" s="4"/>
      <c r="S9" s="35">
        <v>0.65476190476190477</v>
      </c>
      <c r="T9" s="9">
        <v>0.14000000000000001</v>
      </c>
      <c r="U9" s="146" t="s">
        <v>40</v>
      </c>
      <c r="V9" s="9">
        <v>0.49</v>
      </c>
      <c r="W9" s="9">
        <v>0.24</v>
      </c>
      <c r="X9" s="9">
        <v>0.14000000000000001</v>
      </c>
      <c r="Y9" s="9">
        <f>SUM(T9+V9+W9+X9)</f>
        <v>1.01</v>
      </c>
      <c r="Z9" s="9">
        <v>0.64772727272727271</v>
      </c>
      <c r="AA9" s="51">
        <v>0.14772727272727273</v>
      </c>
      <c r="AB9" s="43">
        <v>0</v>
      </c>
      <c r="AC9" s="9">
        <v>0</v>
      </c>
      <c r="AD9" s="5">
        <v>78</v>
      </c>
      <c r="AE9" s="68"/>
      <c r="AF9" s="68"/>
      <c r="AG9" s="68"/>
      <c r="AH9" s="25"/>
      <c r="AI9" s="5" t="s">
        <v>24</v>
      </c>
      <c r="AJ9" s="35">
        <v>0</v>
      </c>
    </row>
    <row r="10" spans="1:36" ht="24" customHeight="1" x14ac:dyDescent="0.2">
      <c r="A10" s="126"/>
      <c r="B10" s="80" t="s">
        <v>27</v>
      </c>
      <c r="C10" s="11"/>
      <c r="D10" s="5"/>
      <c r="E10" s="5"/>
      <c r="F10" s="5"/>
      <c r="G10" s="5"/>
      <c r="H10" s="5"/>
      <c r="I10" s="5"/>
      <c r="J10" s="5"/>
      <c r="K10" s="5"/>
      <c r="L10" s="5"/>
      <c r="M10" s="5"/>
      <c r="N10" s="5"/>
      <c r="O10" s="5"/>
      <c r="P10" s="5"/>
      <c r="Q10" s="4"/>
      <c r="R10" s="4"/>
      <c r="S10" s="35"/>
      <c r="T10" s="49"/>
      <c r="U10" s="147"/>
      <c r="V10" s="49"/>
      <c r="W10" s="49"/>
      <c r="X10" s="49"/>
      <c r="Y10" s="49"/>
      <c r="Z10" s="49"/>
      <c r="AA10" s="49"/>
      <c r="AB10" s="111" t="s">
        <v>31</v>
      </c>
      <c r="AC10" s="112"/>
      <c r="AD10" s="5"/>
      <c r="AE10" s="25"/>
      <c r="AF10" s="25"/>
      <c r="AG10" s="25"/>
      <c r="AH10" s="25"/>
      <c r="AI10" s="5" t="s">
        <v>24</v>
      </c>
      <c r="AJ10" s="5"/>
    </row>
    <row r="11" spans="1:36" ht="24" customHeight="1" x14ac:dyDescent="0.2">
      <c r="A11" s="127"/>
      <c r="B11" s="80" t="s">
        <v>28</v>
      </c>
      <c r="C11" s="11"/>
      <c r="D11" s="5"/>
      <c r="E11" s="5"/>
      <c r="F11" s="5"/>
      <c r="G11" s="5"/>
      <c r="H11" s="5"/>
      <c r="I11" s="5"/>
      <c r="J11" s="5"/>
      <c r="K11" s="5"/>
      <c r="L11" s="5"/>
      <c r="M11" s="5"/>
      <c r="N11" s="5"/>
      <c r="O11" s="5"/>
      <c r="P11" s="5"/>
      <c r="Q11" s="4"/>
      <c r="R11" s="4"/>
      <c r="S11" s="35"/>
      <c r="T11" s="49"/>
      <c r="U11" s="148"/>
      <c r="V11" s="49"/>
      <c r="W11" s="49"/>
      <c r="X11" s="49"/>
      <c r="Y11" s="49"/>
      <c r="Z11" s="49"/>
      <c r="AA11" s="49"/>
      <c r="AB11" s="111" t="s">
        <v>74</v>
      </c>
      <c r="AC11" s="112"/>
      <c r="AD11" s="5"/>
      <c r="AE11" s="25"/>
      <c r="AF11" s="25"/>
      <c r="AG11" s="25"/>
      <c r="AH11" s="25"/>
      <c r="AI11" s="5" t="s">
        <v>24</v>
      </c>
      <c r="AJ11" s="5"/>
    </row>
    <row r="12" spans="1:36" s="59" customFormat="1" ht="3.75" customHeight="1" x14ac:dyDescent="0.2">
      <c r="A12" s="53"/>
      <c r="B12" s="76"/>
      <c r="C12" s="54"/>
      <c r="D12" s="54"/>
      <c r="E12" s="54"/>
      <c r="F12" s="54"/>
      <c r="G12" s="54"/>
      <c r="H12" s="54"/>
      <c r="I12" s="54"/>
      <c r="J12" s="54"/>
      <c r="K12" s="54"/>
      <c r="L12" s="54"/>
      <c r="M12" s="54"/>
      <c r="N12" s="55"/>
      <c r="O12" s="56"/>
      <c r="P12" s="57"/>
      <c r="Q12" s="58"/>
      <c r="R12" s="58"/>
      <c r="S12" s="54">
        <v>0.59117082533589249</v>
      </c>
      <c r="T12" s="54"/>
      <c r="U12" s="54"/>
      <c r="V12" s="54"/>
      <c r="W12" s="54"/>
      <c r="X12" s="54"/>
      <c r="Y12" s="54"/>
      <c r="Z12" s="54"/>
      <c r="AA12" s="54"/>
      <c r="AB12" s="54"/>
      <c r="AC12" s="54"/>
      <c r="AD12" s="54"/>
      <c r="AE12" s="69"/>
      <c r="AF12" s="69"/>
      <c r="AG12" s="69"/>
      <c r="AH12" s="69"/>
      <c r="AI12" s="54"/>
      <c r="AJ12" s="54"/>
    </row>
    <row r="13" spans="1:36" ht="15" customHeight="1" x14ac:dyDescent="0.2">
      <c r="A13" s="113" t="s">
        <v>77</v>
      </c>
      <c r="B13" s="20" t="s">
        <v>23</v>
      </c>
      <c r="C13" s="5">
        <v>725</v>
      </c>
      <c r="D13" s="5">
        <f>SUM(D5-D9)</f>
        <v>600</v>
      </c>
      <c r="E13" s="5">
        <f t="shared" ref="E13:M13" si="1">SUM(E5-E9)</f>
        <v>101</v>
      </c>
      <c r="F13" s="5">
        <f t="shared" si="1"/>
        <v>106</v>
      </c>
      <c r="G13" s="5">
        <f t="shared" si="1"/>
        <v>103</v>
      </c>
      <c r="H13" s="5">
        <f t="shared" si="1"/>
        <v>96</v>
      </c>
      <c r="I13" s="5">
        <f t="shared" si="1"/>
        <v>80</v>
      </c>
      <c r="J13" s="5">
        <f t="shared" si="1"/>
        <v>86</v>
      </c>
      <c r="K13" s="5">
        <f t="shared" si="1"/>
        <v>28</v>
      </c>
      <c r="L13" s="5">
        <f t="shared" si="1"/>
        <v>15</v>
      </c>
      <c r="M13" s="5">
        <f t="shared" si="1"/>
        <v>1117</v>
      </c>
      <c r="N13" s="5"/>
      <c r="O13" s="5"/>
      <c r="P13" s="17"/>
      <c r="Q13" s="9">
        <v>0.82758620689655171</v>
      </c>
      <c r="R13" s="36">
        <v>0.84689655172413791</v>
      </c>
      <c r="S13" s="35">
        <v>0.42</v>
      </c>
      <c r="T13" s="9">
        <v>7.0000000000000007E-2</v>
      </c>
      <c r="U13" s="9">
        <v>0.16</v>
      </c>
      <c r="V13" s="9">
        <v>0.33</v>
      </c>
      <c r="W13" s="9">
        <v>0.38</v>
      </c>
      <c r="X13" s="9">
        <v>7.0000000000000007E-2</v>
      </c>
      <c r="Y13" s="9">
        <f t="shared" ref="Y13:Y15" si="2">SUM(T13+U13+V13+W13+X13)</f>
        <v>1.01</v>
      </c>
      <c r="Z13" s="9">
        <v>0.34833333333333333</v>
      </c>
      <c r="AA13" s="9">
        <v>0.11166666666666666</v>
      </c>
      <c r="AB13" s="5">
        <v>226</v>
      </c>
      <c r="AC13" s="9">
        <v>0.37666666666666665</v>
      </c>
      <c r="AD13" s="4"/>
      <c r="AE13" s="25">
        <v>9</v>
      </c>
      <c r="AF13" s="25">
        <v>3</v>
      </c>
      <c r="AG13" s="25">
        <v>5</v>
      </c>
      <c r="AH13" s="25">
        <v>17</v>
      </c>
      <c r="AI13" s="35">
        <v>1</v>
      </c>
      <c r="AJ13" s="35">
        <v>0</v>
      </c>
    </row>
    <row r="14" spans="1:36" ht="16" x14ac:dyDescent="0.2">
      <c r="A14" s="114"/>
      <c r="B14" s="77" t="s">
        <v>10</v>
      </c>
      <c r="C14" s="23">
        <v>674</v>
      </c>
      <c r="D14" s="23">
        <f>SUM(D6+D9)</f>
        <v>521</v>
      </c>
      <c r="E14" s="23">
        <f t="shared" ref="E14:M14" si="3">SUM(E6+E9)</f>
        <v>85</v>
      </c>
      <c r="F14" s="23">
        <f t="shared" si="3"/>
        <v>85</v>
      </c>
      <c r="G14" s="23">
        <f t="shared" si="3"/>
        <v>75</v>
      </c>
      <c r="H14" s="23">
        <f t="shared" si="3"/>
        <v>78</v>
      </c>
      <c r="I14" s="23">
        <f t="shared" si="3"/>
        <v>73</v>
      </c>
      <c r="J14" s="23">
        <f t="shared" si="3"/>
        <v>65</v>
      </c>
      <c r="K14" s="23">
        <f t="shared" si="3"/>
        <v>60</v>
      </c>
      <c r="L14" s="23">
        <f t="shared" si="3"/>
        <v>22</v>
      </c>
      <c r="M14" s="23">
        <f t="shared" si="3"/>
        <v>813</v>
      </c>
      <c r="N14" s="23"/>
      <c r="O14" s="23"/>
      <c r="P14" s="24"/>
      <c r="Q14" s="9">
        <v>0.77299703264094954</v>
      </c>
      <c r="R14" s="36">
        <v>0.80712166172106825</v>
      </c>
      <c r="S14" s="35">
        <v>0.63</v>
      </c>
      <c r="T14" s="9">
        <v>0.1</v>
      </c>
      <c r="U14" s="9">
        <v>0.26</v>
      </c>
      <c r="V14" s="9">
        <v>0.41</v>
      </c>
      <c r="W14" s="9">
        <v>0.17082533589251439</v>
      </c>
      <c r="X14" s="9">
        <v>4.9904030710172742E-2</v>
      </c>
      <c r="Y14" s="9">
        <f t="shared" si="2"/>
        <v>0.99072936660268707</v>
      </c>
      <c r="Z14" s="9">
        <v>0.38771593090211132</v>
      </c>
      <c r="AA14" s="9">
        <v>0.19961612284069097</v>
      </c>
      <c r="AB14" s="5">
        <v>217</v>
      </c>
      <c r="AC14" s="9">
        <v>0.41650671785028792</v>
      </c>
      <c r="AD14" s="4"/>
      <c r="AE14" s="25">
        <v>14</v>
      </c>
      <c r="AF14" s="25">
        <v>11</v>
      </c>
      <c r="AG14" s="25">
        <v>4</v>
      </c>
      <c r="AH14" s="25">
        <v>29</v>
      </c>
      <c r="AI14" s="35">
        <v>1</v>
      </c>
      <c r="AJ14" s="35">
        <v>0</v>
      </c>
    </row>
    <row r="15" spans="1:36" s="52" customFormat="1" ht="16" x14ac:dyDescent="0.2">
      <c r="A15" s="114"/>
      <c r="B15" s="78" t="s">
        <v>71</v>
      </c>
      <c r="C15" s="6">
        <v>1399</v>
      </c>
      <c r="D15" s="6">
        <f>SUM(D13:D14)</f>
        <v>1121</v>
      </c>
      <c r="E15" s="6">
        <f t="shared" ref="E15:M15" si="4">SUM(E13:E14)</f>
        <v>186</v>
      </c>
      <c r="F15" s="6">
        <f t="shared" si="4"/>
        <v>191</v>
      </c>
      <c r="G15" s="6">
        <f t="shared" si="4"/>
        <v>178</v>
      </c>
      <c r="H15" s="6">
        <f t="shared" si="4"/>
        <v>174</v>
      </c>
      <c r="I15" s="6">
        <f t="shared" si="4"/>
        <v>153</v>
      </c>
      <c r="J15" s="6">
        <f t="shared" si="4"/>
        <v>151</v>
      </c>
      <c r="K15" s="6">
        <f t="shared" si="4"/>
        <v>88</v>
      </c>
      <c r="L15" s="6">
        <f t="shared" si="4"/>
        <v>37</v>
      </c>
      <c r="M15" s="6">
        <f t="shared" si="4"/>
        <v>1930</v>
      </c>
      <c r="N15" s="6"/>
      <c r="O15" s="6"/>
      <c r="P15" s="19"/>
      <c r="Q15" s="34">
        <v>0.80128663330950678</v>
      </c>
      <c r="R15" s="34">
        <v>0.82773409578270196</v>
      </c>
      <c r="S15" s="10">
        <v>0.51</v>
      </c>
      <c r="T15" s="10">
        <v>8.6529884032114188E-2</v>
      </c>
      <c r="U15" s="10">
        <v>0.20249776984834969</v>
      </c>
      <c r="V15" s="10">
        <v>0.36931311329170385</v>
      </c>
      <c r="W15" s="10">
        <v>0.28278322925958965</v>
      </c>
      <c r="X15" s="10">
        <v>5.8876003568242644E-2</v>
      </c>
      <c r="Y15" s="9">
        <f t="shared" si="2"/>
        <v>1</v>
      </c>
      <c r="Z15" s="10">
        <v>0.36663693131132918</v>
      </c>
      <c r="AA15" s="10">
        <v>0.15254237288135594</v>
      </c>
      <c r="AB15" s="6">
        <v>443</v>
      </c>
      <c r="AC15" s="10">
        <v>0.39518287243532563</v>
      </c>
      <c r="AD15" s="6"/>
      <c r="AE15" s="70">
        <v>23</v>
      </c>
      <c r="AF15" s="70">
        <v>14</v>
      </c>
      <c r="AG15" s="70">
        <v>9</v>
      </c>
      <c r="AH15" s="70">
        <v>46</v>
      </c>
      <c r="AI15" s="42">
        <v>1</v>
      </c>
      <c r="AJ15" s="42">
        <v>0</v>
      </c>
    </row>
    <row r="16" spans="1:36" s="12" customFormat="1" x14ac:dyDescent="0.2">
      <c r="A16" s="81" t="s">
        <v>56</v>
      </c>
      <c r="B16" s="75"/>
      <c r="C16" s="13"/>
      <c r="D16" s="13"/>
      <c r="E16" s="13"/>
      <c r="F16" s="13"/>
      <c r="G16" s="13"/>
      <c r="H16" s="13"/>
      <c r="I16" s="13"/>
      <c r="J16" s="13"/>
      <c r="K16" s="13"/>
      <c r="L16" s="13"/>
      <c r="M16" s="13"/>
      <c r="N16" s="16"/>
      <c r="O16" s="14"/>
      <c r="P16" s="15"/>
      <c r="Q16" s="18"/>
      <c r="R16" s="18"/>
      <c r="S16" s="13">
        <v>0.59117082533589249</v>
      </c>
      <c r="T16" s="13"/>
      <c r="U16" s="13"/>
      <c r="V16" s="13"/>
      <c r="W16" s="13"/>
      <c r="X16" s="13"/>
      <c r="Y16" s="13"/>
      <c r="Z16" s="13"/>
      <c r="AA16" s="13"/>
      <c r="AB16" s="13"/>
      <c r="AC16" s="13"/>
      <c r="AD16" s="13"/>
      <c r="AE16" s="67"/>
      <c r="AF16" s="67"/>
      <c r="AG16" s="67"/>
      <c r="AH16" s="67"/>
      <c r="AI16" s="13"/>
      <c r="AJ16" s="13"/>
    </row>
    <row r="17" spans="1:36" ht="19.5" customHeight="1" x14ac:dyDescent="0.2">
      <c r="A17" s="137" t="s">
        <v>79</v>
      </c>
      <c r="B17" s="20" t="s">
        <v>4</v>
      </c>
      <c r="C17" s="11"/>
      <c r="D17" s="5">
        <f>SUM(E17:K17)</f>
        <v>122</v>
      </c>
      <c r="E17" s="5">
        <v>21</v>
      </c>
      <c r="F17" s="5">
        <v>27</v>
      </c>
      <c r="G17" s="5">
        <v>24</v>
      </c>
      <c r="H17" s="5">
        <v>16</v>
      </c>
      <c r="I17" s="5">
        <v>16</v>
      </c>
      <c r="J17" s="5">
        <v>14</v>
      </c>
      <c r="K17" s="5">
        <v>4</v>
      </c>
      <c r="L17" s="5">
        <v>3</v>
      </c>
      <c r="M17" s="5">
        <v>199</v>
      </c>
      <c r="N17" s="5"/>
      <c r="O17" s="5"/>
      <c r="P17" s="5"/>
      <c r="Q17" s="4"/>
      <c r="R17" s="4"/>
      <c r="S17" s="35">
        <v>0</v>
      </c>
      <c r="T17" s="101">
        <v>0</v>
      </c>
      <c r="U17" s="149" t="s">
        <v>40</v>
      </c>
      <c r="V17" s="101">
        <v>0.15</v>
      </c>
      <c r="W17" s="101">
        <v>0.7</v>
      </c>
      <c r="X17" s="101">
        <v>0.15</v>
      </c>
      <c r="Y17" s="101">
        <f>SUM(T17+V17+W17+X17)</f>
        <v>1</v>
      </c>
      <c r="Z17" s="9" t="s">
        <v>48</v>
      </c>
      <c r="AA17" s="51">
        <v>6.3380281690140844E-2</v>
      </c>
      <c r="AB17" s="43">
        <v>0</v>
      </c>
      <c r="AC17" s="9">
        <v>0</v>
      </c>
      <c r="AD17" s="5">
        <v>114</v>
      </c>
      <c r="AE17" s="25">
        <v>8</v>
      </c>
      <c r="AF17" s="25">
        <v>5</v>
      </c>
      <c r="AG17" s="25">
        <v>9</v>
      </c>
      <c r="AH17" s="25">
        <v>22</v>
      </c>
      <c r="AI17" s="5" t="s">
        <v>24</v>
      </c>
      <c r="AJ17" s="35">
        <v>0</v>
      </c>
    </row>
    <row r="18" spans="1:36" ht="25.5" customHeight="1" x14ac:dyDescent="0.2">
      <c r="A18" s="138"/>
      <c r="B18" s="80" t="s">
        <v>27</v>
      </c>
      <c r="C18" s="11"/>
      <c r="D18" s="5"/>
      <c r="E18" s="5"/>
      <c r="F18" s="5"/>
      <c r="G18" s="5"/>
      <c r="H18" s="5"/>
      <c r="I18" s="5"/>
      <c r="J18" s="5"/>
      <c r="K18" s="5"/>
      <c r="L18" s="5"/>
      <c r="M18" s="5"/>
      <c r="N18" s="5"/>
      <c r="O18" s="5"/>
      <c r="P18" s="5"/>
      <c r="Q18" s="4"/>
      <c r="R18" s="4"/>
      <c r="S18" s="35"/>
      <c r="T18" s="102"/>
      <c r="U18" s="150"/>
      <c r="V18" s="102"/>
      <c r="W18" s="102"/>
      <c r="X18" s="102"/>
      <c r="Y18" s="100"/>
      <c r="Z18" s="49"/>
      <c r="AA18" s="49"/>
      <c r="AB18" s="111" t="s">
        <v>50</v>
      </c>
      <c r="AC18" s="112"/>
      <c r="AD18" s="5"/>
      <c r="AE18" s="25">
        <v>15</v>
      </c>
      <c r="AF18" s="25">
        <v>9</v>
      </c>
      <c r="AG18" s="25">
        <v>0</v>
      </c>
      <c r="AH18" s="25">
        <v>24</v>
      </c>
      <c r="AI18" s="5" t="s">
        <v>24</v>
      </c>
      <c r="AJ18" s="5"/>
    </row>
    <row r="19" spans="1:36" ht="25.5" customHeight="1" x14ac:dyDescent="0.2">
      <c r="A19" s="138"/>
      <c r="B19" s="80" t="s">
        <v>42</v>
      </c>
      <c r="C19" s="11"/>
      <c r="D19" s="5"/>
      <c r="E19" s="5"/>
      <c r="F19" s="5"/>
      <c r="G19" s="5"/>
      <c r="H19" s="5"/>
      <c r="I19" s="5"/>
      <c r="J19" s="5"/>
      <c r="K19" s="5"/>
      <c r="L19" s="5"/>
      <c r="M19" s="5"/>
      <c r="N19" s="5"/>
      <c r="O19" s="5"/>
      <c r="P19" s="5"/>
      <c r="Q19" s="4"/>
      <c r="R19" s="4"/>
      <c r="S19" s="35"/>
      <c r="T19" s="102"/>
      <c r="U19" s="151"/>
      <c r="V19" s="102"/>
      <c r="W19" s="102"/>
      <c r="X19" s="102"/>
      <c r="Y19" s="100"/>
      <c r="Z19" s="49"/>
      <c r="AA19" s="49"/>
      <c r="AB19" s="111" t="s">
        <v>49</v>
      </c>
      <c r="AC19" s="112"/>
      <c r="AD19" s="5"/>
      <c r="AE19" s="25">
        <v>23</v>
      </c>
      <c r="AF19" s="25">
        <v>14</v>
      </c>
      <c r="AG19" s="25">
        <v>9</v>
      </c>
      <c r="AH19" s="25">
        <v>46</v>
      </c>
      <c r="AI19" s="5" t="s">
        <v>24</v>
      </c>
      <c r="AJ19" s="5"/>
    </row>
    <row r="20" spans="1:36" s="66" customFormat="1" ht="3.75" customHeight="1" x14ac:dyDescent="0.2">
      <c r="A20" s="60"/>
      <c r="B20" s="79"/>
      <c r="C20" s="61"/>
      <c r="D20" s="61"/>
      <c r="E20" s="61"/>
      <c r="F20" s="61"/>
      <c r="G20" s="61"/>
      <c r="H20" s="61"/>
      <c r="I20" s="61"/>
      <c r="J20" s="61"/>
      <c r="K20" s="61"/>
      <c r="L20" s="61"/>
      <c r="M20" s="61"/>
      <c r="N20" s="62"/>
      <c r="O20" s="63"/>
      <c r="P20" s="64"/>
      <c r="Q20" s="65"/>
      <c r="R20" s="65"/>
      <c r="S20" s="61">
        <v>0.59117082533589249</v>
      </c>
      <c r="T20" s="61"/>
      <c r="U20" s="61"/>
      <c r="V20" s="61"/>
      <c r="W20" s="61"/>
      <c r="X20" s="61"/>
      <c r="Y20" s="61"/>
      <c r="Z20" s="61"/>
      <c r="AA20" s="61"/>
      <c r="AB20" s="61"/>
      <c r="AC20" s="61"/>
      <c r="AD20" s="61"/>
      <c r="AE20" s="71"/>
      <c r="AF20" s="71"/>
      <c r="AG20" s="71"/>
      <c r="AH20" s="71"/>
      <c r="AI20" s="61"/>
      <c r="AJ20" s="61"/>
    </row>
    <row r="21" spans="1:36" ht="15" customHeight="1" x14ac:dyDescent="0.2">
      <c r="A21" s="137" t="s">
        <v>78</v>
      </c>
      <c r="B21" s="20" t="s">
        <v>23</v>
      </c>
      <c r="C21" s="5">
        <v>725</v>
      </c>
      <c r="D21" s="5">
        <f>SUM(D5-D17)</f>
        <v>566</v>
      </c>
      <c r="E21" s="5">
        <f t="shared" ref="E21:M21" si="5">SUM(E5-E17)</f>
        <v>100</v>
      </c>
      <c r="F21" s="5">
        <f t="shared" si="5"/>
        <v>95</v>
      </c>
      <c r="G21" s="5">
        <f t="shared" si="5"/>
        <v>97</v>
      </c>
      <c r="H21" s="5">
        <f t="shared" si="5"/>
        <v>89</v>
      </c>
      <c r="I21" s="5">
        <f t="shared" si="5"/>
        <v>79</v>
      </c>
      <c r="J21" s="5">
        <f t="shared" si="5"/>
        <v>80</v>
      </c>
      <c r="K21" s="5">
        <f t="shared" si="5"/>
        <v>26</v>
      </c>
      <c r="L21" s="5">
        <f t="shared" si="5"/>
        <v>16</v>
      </c>
      <c r="M21" s="5">
        <f t="shared" si="5"/>
        <v>1074</v>
      </c>
      <c r="N21" s="5"/>
      <c r="O21" s="5"/>
      <c r="P21" s="17"/>
      <c r="Q21" s="9">
        <v>0.75310344827586206</v>
      </c>
      <c r="R21" s="36">
        <v>0.76827586206896548</v>
      </c>
      <c r="S21" s="35">
        <v>0.53</v>
      </c>
      <c r="T21" s="9">
        <v>0.1</v>
      </c>
      <c r="U21" s="9">
        <v>0.16</v>
      </c>
      <c r="V21" s="9">
        <v>0.4</v>
      </c>
      <c r="W21" s="9">
        <v>0.28000000000000003</v>
      </c>
      <c r="X21" s="9">
        <v>0.06</v>
      </c>
      <c r="Y21" s="9">
        <f t="shared" ref="Y21:Y23" si="6">SUM(T21+U21+V21+W21+X21)</f>
        <v>1</v>
      </c>
      <c r="Z21" s="9">
        <v>0.46113074204946997</v>
      </c>
      <c r="AA21" s="9">
        <v>0.10622710622710622</v>
      </c>
      <c r="AB21" s="5">
        <v>226</v>
      </c>
      <c r="AC21" s="9">
        <v>0.41391941391941389</v>
      </c>
      <c r="AD21" s="4"/>
      <c r="AE21" s="25"/>
      <c r="AF21" s="25"/>
      <c r="AG21" s="25"/>
      <c r="AH21" s="25"/>
      <c r="AI21" s="35">
        <v>1</v>
      </c>
      <c r="AJ21" s="35">
        <v>0</v>
      </c>
    </row>
    <row r="22" spans="1:36" ht="16" x14ac:dyDescent="0.2">
      <c r="A22" s="138"/>
      <c r="B22" s="77" t="s">
        <v>10</v>
      </c>
      <c r="C22" s="23">
        <v>674</v>
      </c>
      <c r="D22" s="5">
        <f>SUM(D6+D17)</f>
        <v>555</v>
      </c>
      <c r="E22" s="5">
        <f t="shared" ref="E22:M22" si="7">SUM(E6+E17)</f>
        <v>86</v>
      </c>
      <c r="F22" s="5">
        <f t="shared" si="7"/>
        <v>96</v>
      </c>
      <c r="G22" s="5">
        <f t="shared" si="7"/>
        <v>81</v>
      </c>
      <c r="H22" s="5">
        <f t="shared" si="7"/>
        <v>85</v>
      </c>
      <c r="I22" s="5">
        <f t="shared" si="7"/>
        <v>74</v>
      </c>
      <c r="J22" s="5">
        <f t="shared" si="7"/>
        <v>71</v>
      </c>
      <c r="K22" s="5">
        <f t="shared" si="7"/>
        <v>62</v>
      </c>
      <c r="L22" s="5">
        <f t="shared" si="7"/>
        <v>21</v>
      </c>
      <c r="M22" s="5">
        <f t="shared" si="7"/>
        <v>856</v>
      </c>
      <c r="N22" s="23"/>
      <c r="O22" s="23"/>
      <c r="P22" s="24"/>
      <c r="Q22" s="9">
        <v>0.85311572700296734</v>
      </c>
      <c r="R22" s="36">
        <v>0.89169139465875369</v>
      </c>
      <c r="S22" s="35">
        <v>0.48</v>
      </c>
      <c r="T22" s="9">
        <v>0.08</v>
      </c>
      <c r="U22" s="9">
        <v>0.24</v>
      </c>
      <c r="V22" s="9">
        <v>0.34</v>
      </c>
      <c r="W22" s="9">
        <v>0.28000000000000003</v>
      </c>
      <c r="X22" s="9">
        <v>0.06</v>
      </c>
      <c r="Y22" s="9">
        <f t="shared" si="6"/>
        <v>1</v>
      </c>
      <c r="Z22" s="9">
        <v>0.27027027027027029</v>
      </c>
      <c r="AA22" s="9">
        <v>0.19</v>
      </c>
      <c r="AB22" s="5">
        <v>217</v>
      </c>
      <c r="AC22" s="9">
        <v>0.37739130434782608</v>
      </c>
      <c r="AD22" s="4"/>
      <c r="AE22" s="25"/>
      <c r="AF22" s="25"/>
      <c r="AG22" s="25"/>
      <c r="AH22" s="25"/>
      <c r="AI22" s="35">
        <v>1</v>
      </c>
      <c r="AJ22" s="35">
        <v>0</v>
      </c>
    </row>
    <row r="23" spans="1:36" s="52" customFormat="1" ht="16" x14ac:dyDescent="0.2">
      <c r="A23" s="138"/>
      <c r="B23" s="78" t="s">
        <v>71</v>
      </c>
      <c r="C23" s="6">
        <v>1399</v>
      </c>
      <c r="D23" s="6">
        <f>SUM(D21:D22)</f>
        <v>1121</v>
      </c>
      <c r="E23" s="6">
        <f t="shared" ref="E23:M23" si="8">SUM(E21:E22)</f>
        <v>186</v>
      </c>
      <c r="F23" s="6">
        <f t="shared" si="8"/>
        <v>191</v>
      </c>
      <c r="G23" s="6">
        <f t="shared" si="8"/>
        <v>178</v>
      </c>
      <c r="H23" s="6">
        <f t="shared" si="8"/>
        <v>174</v>
      </c>
      <c r="I23" s="6">
        <f t="shared" si="8"/>
        <v>153</v>
      </c>
      <c r="J23" s="6">
        <f t="shared" si="8"/>
        <v>151</v>
      </c>
      <c r="K23" s="6">
        <f t="shared" si="8"/>
        <v>88</v>
      </c>
      <c r="L23" s="6">
        <f t="shared" si="8"/>
        <v>37</v>
      </c>
      <c r="M23" s="6">
        <f t="shared" si="8"/>
        <v>1930</v>
      </c>
      <c r="N23" s="6"/>
      <c r="O23" s="6"/>
      <c r="P23" s="19"/>
      <c r="Q23" s="10">
        <v>0.80128663330950678</v>
      </c>
      <c r="R23" s="34">
        <v>0.82773409578270196</v>
      </c>
      <c r="S23" s="10">
        <v>0.51</v>
      </c>
      <c r="T23" s="10">
        <v>0.09</v>
      </c>
      <c r="U23" s="10">
        <v>0.2</v>
      </c>
      <c r="V23" s="10">
        <v>0.37</v>
      </c>
      <c r="W23" s="10">
        <v>0.28000000000000003</v>
      </c>
      <c r="X23" s="10">
        <v>0.06</v>
      </c>
      <c r="Y23" s="9">
        <f t="shared" si="6"/>
        <v>1</v>
      </c>
      <c r="Z23" s="10">
        <v>0.36663693131132918</v>
      </c>
      <c r="AA23" s="10">
        <v>0.15254237288135594</v>
      </c>
      <c r="AB23" s="6">
        <v>443</v>
      </c>
      <c r="AC23" s="10">
        <v>0.39518287243532563</v>
      </c>
      <c r="AD23" s="6"/>
      <c r="AE23" s="70"/>
      <c r="AF23" s="70"/>
      <c r="AG23" s="70"/>
      <c r="AH23" s="70"/>
      <c r="AI23" s="42">
        <v>1</v>
      </c>
      <c r="AJ23" s="42">
        <v>0</v>
      </c>
    </row>
    <row r="24" spans="1:36" s="12" customFormat="1" x14ac:dyDescent="0.2">
      <c r="A24" s="84"/>
      <c r="B24" s="85"/>
      <c r="C24" s="86"/>
      <c r="D24" s="86"/>
      <c r="E24" s="86"/>
      <c r="F24" s="86"/>
      <c r="G24" s="86"/>
      <c r="H24" s="86"/>
      <c r="I24" s="86"/>
      <c r="J24" s="86"/>
      <c r="K24" s="86"/>
      <c r="L24" s="86"/>
      <c r="M24" s="86"/>
      <c r="N24" s="86"/>
      <c r="O24" s="86"/>
      <c r="P24" s="86"/>
      <c r="Q24" s="21"/>
      <c r="R24" s="21"/>
      <c r="S24" s="21"/>
      <c r="T24" s="21"/>
      <c r="U24" s="89"/>
      <c r="V24" s="21"/>
      <c r="W24" s="21"/>
      <c r="X24" s="21"/>
      <c r="Y24" s="21"/>
      <c r="Z24" s="21"/>
      <c r="AA24" s="21"/>
      <c r="AB24" s="86"/>
      <c r="AC24" s="21"/>
      <c r="AD24" s="86"/>
      <c r="AE24" s="90"/>
      <c r="AF24" s="90"/>
      <c r="AG24" s="90"/>
      <c r="AH24" s="90"/>
      <c r="AI24" s="91"/>
      <c r="AJ24" s="91"/>
    </row>
    <row r="25" spans="1:36" s="12" customFormat="1" x14ac:dyDescent="0.2">
      <c r="A25" s="95" t="s">
        <v>81</v>
      </c>
      <c r="B25" s="85"/>
      <c r="C25" s="86"/>
      <c r="D25" s="86"/>
      <c r="E25" s="86"/>
      <c r="F25" s="86"/>
      <c r="G25" s="86"/>
      <c r="H25" s="86"/>
      <c r="I25" s="86"/>
      <c r="J25" s="86"/>
      <c r="K25" s="86"/>
      <c r="L25" s="86"/>
      <c r="M25" s="86"/>
      <c r="N25" s="86"/>
      <c r="O25" s="86"/>
      <c r="P25" s="86"/>
      <c r="Q25" s="21"/>
      <c r="R25" s="21"/>
      <c r="S25" s="21"/>
      <c r="T25" s="21"/>
      <c r="U25" s="89"/>
      <c r="V25" s="21"/>
      <c r="W25" s="21"/>
      <c r="X25" s="21"/>
      <c r="Y25" s="21"/>
      <c r="Z25" s="21"/>
      <c r="AA25" s="21"/>
      <c r="AB25" s="86"/>
      <c r="AC25" s="21"/>
      <c r="AD25" s="86"/>
      <c r="AE25" s="90"/>
      <c r="AF25" s="90"/>
      <c r="AG25" s="90"/>
      <c r="AH25" s="90"/>
      <c r="AI25" s="91"/>
      <c r="AJ25" s="91"/>
    </row>
    <row r="26" spans="1:36" x14ac:dyDescent="0.2">
      <c r="A26" s="1" t="s">
        <v>67</v>
      </c>
      <c r="D26" s="2"/>
      <c r="E26" s="2"/>
      <c r="F26" s="2"/>
      <c r="G26" s="2"/>
      <c r="H26" s="2"/>
      <c r="I26" s="2"/>
      <c r="J26" s="2"/>
      <c r="K26" s="2"/>
      <c r="L26" s="2"/>
      <c r="M26" s="2"/>
    </row>
    <row r="27" spans="1:36" ht="15.75" customHeight="1" x14ac:dyDescent="0.2">
      <c r="A27" s="82" t="s">
        <v>62</v>
      </c>
    </row>
    <row r="28" spans="1:36" ht="15.75" customHeight="1" x14ac:dyDescent="0.2">
      <c r="A28" s="82" t="s">
        <v>63</v>
      </c>
    </row>
    <row r="29" spans="1:36" x14ac:dyDescent="0.2">
      <c r="A29" s="45" t="s">
        <v>30</v>
      </c>
    </row>
  </sheetData>
  <mergeCells count="27">
    <mergeCell ref="AI2:AI3"/>
    <mergeCell ref="AJ2:AJ3"/>
    <mergeCell ref="AE2:AH3"/>
    <mergeCell ref="AD2:AD3"/>
    <mergeCell ref="AB2:AC3"/>
    <mergeCell ref="U17:U19"/>
    <mergeCell ref="AB18:AC18"/>
    <mergeCell ref="AB19:AC19"/>
    <mergeCell ref="N2:P3"/>
    <mergeCell ref="Q2:R3"/>
    <mergeCell ref="A21:A23"/>
    <mergeCell ref="D3:K3"/>
    <mergeCell ref="D2:M2"/>
    <mergeCell ref="L3:L4"/>
    <mergeCell ref="M3:M4"/>
    <mergeCell ref="A17:A19"/>
    <mergeCell ref="AB10:AC10"/>
    <mergeCell ref="AB11:AC11"/>
    <mergeCell ref="A13:A15"/>
    <mergeCell ref="C2:C4"/>
    <mergeCell ref="A2:A4"/>
    <mergeCell ref="B2:B4"/>
    <mergeCell ref="A5:A7"/>
    <mergeCell ref="A9:A11"/>
    <mergeCell ref="S2:S4"/>
    <mergeCell ref="T2:AA3"/>
    <mergeCell ref="U9:U11"/>
  </mergeCells>
  <phoneticPr fontId="21" type="noConversion"/>
  <hyperlinks>
    <hyperlink ref="A29" r:id="rId1" xr:uid="{6D503F1E-874B-49DB-ADF9-C17F6A498F78}"/>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D0A68-B638-49A2-8C4F-F4C3908FDF7C}">
  <dimension ref="A1:AE28"/>
  <sheetViews>
    <sheetView workbookViewId="0"/>
  </sheetViews>
  <sheetFormatPr baseColWidth="10" defaultColWidth="8.6640625" defaultRowHeight="15" x14ac:dyDescent="0.2"/>
  <cols>
    <col min="1" max="1" width="15.83203125" style="1" customWidth="1"/>
    <col min="2" max="2" width="24.83203125" style="73" customWidth="1"/>
    <col min="3" max="3" width="11.5" style="1" customWidth="1"/>
    <col min="4" max="4" width="6.5" style="1" customWidth="1"/>
    <col min="5" max="7" width="4.5" style="1" customWidth="1"/>
    <col min="8" max="8" width="8.1640625" style="1" customWidth="1"/>
    <col min="9" max="9" width="10.1640625" style="1" customWidth="1"/>
    <col min="10" max="12" width="9.33203125" style="2" customWidth="1"/>
    <col min="13" max="13" width="10" style="1" customWidth="1"/>
    <col min="14" max="15" width="9.5" style="1" customWidth="1"/>
    <col min="16" max="16" width="4.5" style="1" customWidth="1"/>
    <col min="17" max="19" width="5.5" style="1" customWidth="1"/>
    <col min="20" max="20" width="4.5" style="1" customWidth="1"/>
    <col min="21" max="21" width="6.5" style="1" hidden="1" customWidth="1"/>
    <col min="22" max="22" width="7" style="1" customWidth="1"/>
    <col min="23" max="23" width="7.6640625" style="1" customWidth="1"/>
    <col min="24" max="25" width="9" style="1" customWidth="1"/>
    <col min="26" max="26" width="9.6640625" style="1" customWidth="1"/>
    <col min="27" max="28" width="10.5" style="1" customWidth="1"/>
    <col min="29" max="16384" width="8.6640625" style="1"/>
  </cols>
  <sheetData>
    <row r="1" spans="1:28" ht="16" x14ac:dyDescent="0.2">
      <c r="A1" s="3" t="s">
        <v>8</v>
      </c>
    </row>
    <row r="2" spans="1:28" ht="16.5" customHeight="1" x14ac:dyDescent="0.2">
      <c r="A2" s="118"/>
      <c r="B2" s="120"/>
      <c r="C2" s="115" t="s">
        <v>11</v>
      </c>
      <c r="D2" s="142" t="s">
        <v>34</v>
      </c>
      <c r="E2" s="143"/>
      <c r="F2" s="143"/>
      <c r="G2" s="143"/>
      <c r="H2" s="143"/>
      <c r="I2" s="144"/>
      <c r="J2" s="157" t="s">
        <v>98</v>
      </c>
      <c r="K2" s="158"/>
      <c r="L2" s="159"/>
      <c r="M2" s="142" t="s">
        <v>17</v>
      </c>
      <c r="N2" s="144"/>
      <c r="O2" s="128" t="s">
        <v>80</v>
      </c>
      <c r="P2" s="131" t="s">
        <v>90</v>
      </c>
      <c r="Q2" s="132"/>
      <c r="R2" s="132"/>
      <c r="S2" s="132"/>
      <c r="T2" s="132"/>
      <c r="U2" s="132"/>
      <c r="V2" s="132"/>
      <c r="W2" s="133"/>
      <c r="X2" s="142" t="s">
        <v>60</v>
      </c>
      <c r="Y2" s="144"/>
      <c r="Z2" s="155" t="s">
        <v>18</v>
      </c>
      <c r="AA2" s="155" t="s">
        <v>19</v>
      </c>
      <c r="AB2" s="155" t="s">
        <v>20</v>
      </c>
    </row>
    <row r="3" spans="1:28" ht="35.25" customHeight="1" x14ac:dyDescent="0.2">
      <c r="A3" s="118"/>
      <c r="B3" s="120"/>
      <c r="C3" s="116"/>
      <c r="D3" s="139" t="s">
        <v>57</v>
      </c>
      <c r="E3" s="140"/>
      <c r="F3" s="140"/>
      <c r="G3" s="140"/>
      <c r="H3" s="163" t="s">
        <v>96</v>
      </c>
      <c r="I3" s="163" t="s">
        <v>97</v>
      </c>
      <c r="J3" s="160"/>
      <c r="K3" s="161"/>
      <c r="L3" s="162"/>
      <c r="M3" s="152"/>
      <c r="N3" s="154"/>
      <c r="O3" s="129"/>
      <c r="P3" s="134"/>
      <c r="Q3" s="135"/>
      <c r="R3" s="135"/>
      <c r="S3" s="135"/>
      <c r="T3" s="135"/>
      <c r="U3" s="135"/>
      <c r="V3" s="135"/>
      <c r="W3" s="136"/>
      <c r="X3" s="152"/>
      <c r="Y3" s="154"/>
      <c r="Z3" s="156"/>
      <c r="AA3" s="156"/>
      <c r="AB3" s="156"/>
    </row>
    <row r="4" spans="1:28" ht="51.75" customHeight="1" x14ac:dyDescent="0.2">
      <c r="A4" s="119"/>
      <c r="B4" s="121"/>
      <c r="C4" s="117"/>
      <c r="D4" s="30" t="s">
        <v>0</v>
      </c>
      <c r="E4" s="30">
        <v>6</v>
      </c>
      <c r="F4" s="30">
        <v>7</v>
      </c>
      <c r="G4" s="30">
        <v>8</v>
      </c>
      <c r="H4" s="164"/>
      <c r="I4" s="164"/>
      <c r="J4" s="48" t="s">
        <v>5</v>
      </c>
      <c r="K4" s="46" t="s">
        <v>13</v>
      </c>
      <c r="L4" s="47" t="s">
        <v>14</v>
      </c>
      <c r="M4" s="104" t="s">
        <v>99</v>
      </c>
      <c r="N4" s="105" t="s">
        <v>100</v>
      </c>
      <c r="O4" s="130"/>
      <c r="P4" s="96" t="s">
        <v>35</v>
      </c>
      <c r="Q4" s="96" t="s">
        <v>36</v>
      </c>
      <c r="R4" s="96" t="s">
        <v>37</v>
      </c>
      <c r="S4" s="96" t="s">
        <v>38</v>
      </c>
      <c r="T4" s="96" t="s">
        <v>39</v>
      </c>
      <c r="U4" s="96"/>
      <c r="V4" s="96" t="s">
        <v>88</v>
      </c>
      <c r="W4" s="96" t="s">
        <v>89</v>
      </c>
      <c r="X4" s="46" t="s">
        <v>25</v>
      </c>
      <c r="Y4" s="46" t="s">
        <v>26</v>
      </c>
      <c r="Z4" s="44" t="s">
        <v>33</v>
      </c>
      <c r="AA4" s="46" t="s">
        <v>61</v>
      </c>
      <c r="AB4" s="44" t="s">
        <v>29</v>
      </c>
    </row>
    <row r="5" spans="1:28" ht="16" x14ac:dyDescent="0.2">
      <c r="A5" s="122" t="s">
        <v>44</v>
      </c>
      <c r="B5" s="20" t="s">
        <v>6</v>
      </c>
      <c r="C5" s="5">
        <v>992</v>
      </c>
      <c r="D5" s="5">
        <f>SUM(E5:G5)</f>
        <v>1105</v>
      </c>
      <c r="E5" s="5">
        <v>362</v>
      </c>
      <c r="F5" s="5">
        <v>356</v>
      </c>
      <c r="G5" s="17">
        <v>387</v>
      </c>
      <c r="H5" s="28">
        <v>44</v>
      </c>
      <c r="I5" s="5">
        <v>888</v>
      </c>
      <c r="J5" s="5">
        <v>1112</v>
      </c>
      <c r="K5" s="5">
        <v>1048</v>
      </c>
      <c r="L5" s="17">
        <v>1073</v>
      </c>
      <c r="M5" s="9">
        <f>SUM(D5/C5)</f>
        <v>1.1139112903225807</v>
      </c>
      <c r="N5" s="36">
        <f>SUM(H5+D5)/C5</f>
        <v>1.158266129032258</v>
      </c>
      <c r="O5" s="36">
        <v>0.38</v>
      </c>
      <c r="P5" s="9">
        <v>7.2398190045248875E-2</v>
      </c>
      <c r="Q5" s="9">
        <v>0.19366515837104073</v>
      </c>
      <c r="R5" s="9">
        <v>0.36380090497737555</v>
      </c>
      <c r="S5" s="9">
        <v>0.30407239819004522</v>
      </c>
      <c r="T5" s="9">
        <v>6.6063348416289594E-2</v>
      </c>
      <c r="U5" s="9">
        <f>SUM(P5:T5)</f>
        <v>1</v>
      </c>
      <c r="V5" s="9">
        <v>0.33303167420814478</v>
      </c>
      <c r="W5" s="9">
        <v>0.13755656108597286</v>
      </c>
      <c r="X5" s="92"/>
      <c r="Y5" s="9"/>
      <c r="Z5" s="4"/>
      <c r="AA5" s="35">
        <v>1</v>
      </c>
      <c r="AB5" s="35">
        <v>0</v>
      </c>
    </row>
    <row r="6" spans="1:28" ht="16" x14ac:dyDescent="0.2">
      <c r="A6" s="123"/>
      <c r="B6" s="20" t="s">
        <v>7</v>
      </c>
      <c r="C6" s="5">
        <v>1086</v>
      </c>
      <c r="D6" s="5">
        <f t="shared" ref="D6:D7" si="0">SUM(E6:G6)</f>
        <v>849</v>
      </c>
      <c r="E6" s="5">
        <v>303</v>
      </c>
      <c r="F6" s="5">
        <v>275</v>
      </c>
      <c r="G6" s="17">
        <v>271</v>
      </c>
      <c r="H6" s="5">
        <v>38</v>
      </c>
      <c r="I6" s="5">
        <v>982</v>
      </c>
      <c r="J6" s="5">
        <v>1093</v>
      </c>
      <c r="K6" s="5">
        <v>1186</v>
      </c>
      <c r="L6" s="17">
        <v>1219</v>
      </c>
      <c r="M6" s="9">
        <f t="shared" ref="M6:M7" si="1">SUM(D6/C6)</f>
        <v>0.78176795580110492</v>
      </c>
      <c r="N6" s="36">
        <f t="shared" ref="N6:N7" si="2">SUM(H6+D6)/C6</f>
        <v>0.81675874769797419</v>
      </c>
      <c r="O6" s="36">
        <v>0.41</v>
      </c>
      <c r="P6" s="9">
        <v>7.8916372202591289E-2</v>
      </c>
      <c r="Q6" s="9">
        <v>0.14252061248527681</v>
      </c>
      <c r="R6" s="9">
        <v>0.41107184923439338</v>
      </c>
      <c r="S6" s="9">
        <v>0.30506478209658422</v>
      </c>
      <c r="T6" s="9">
        <v>6.2426383981154299E-2</v>
      </c>
      <c r="U6" s="9">
        <f t="shared" ref="U6:U15" si="3">SUM(P6:T6)</f>
        <v>1</v>
      </c>
      <c r="V6" s="9">
        <v>0.37573616018845701</v>
      </c>
      <c r="W6" s="9">
        <v>0.18963486454652531</v>
      </c>
      <c r="X6" s="93"/>
      <c r="Y6" s="9"/>
      <c r="Z6" s="4"/>
      <c r="AA6" s="35">
        <v>1</v>
      </c>
      <c r="AB6" s="35">
        <v>0</v>
      </c>
    </row>
    <row r="7" spans="1:28" s="31" customFormat="1" ht="16" x14ac:dyDescent="0.2">
      <c r="A7" s="124"/>
      <c r="B7" s="74" t="s">
        <v>71</v>
      </c>
      <c r="C7" s="26">
        <v>2078</v>
      </c>
      <c r="D7" s="26">
        <f t="shared" si="0"/>
        <v>1954</v>
      </c>
      <c r="E7" s="26">
        <v>665</v>
      </c>
      <c r="F7" s="26">
        <v>631</v>
      </c>
      <c r="G7" s="33">
        <v>658</v>
      </c>
      <c r="H7" s="26">
        <v>82</v>
      </c>
      <c r="I7" s="26">
        <v>1870</v>
      </c>
      <c r="J7" s="26">
        <v>2205</v>
      </c>
      <c r="K7" s="26">
        <v>2234</v>
      </c>
      <c r="L7" s="33">
        <v>2292</v>
      </c>
      <c r="M7" s="8">
        <f t="shared" si="1"/>
        <v>0.94032723772858517</v>
      </c>
      <c r="N7" s="37">
        <f t="shared" si="2"/>
        <v>0.9797882579403272</v>
      </c>
      <c r="O7" s="38">
        <v>0.4</v>
      </c>
      <c r="P7" s="8">
        <v>7.5230296827021495E-2</v>
      </c>
      <c r="Q7" s="8">
        <v>0.1714431934493347</v>
      </c>
      <c r="R7" s="8">
        <v>0.38433981576253839</v>
      </c>
      <c r="S7" s="8">
        <v>0.30450358239508701</v>
      </c>
      <c r="T7" s="8">
        <v>6.4483111566018422E-2</v>
      </c>
      <c r="U7" s="9">
        <f t="shared" si="3"/>
        <v>1</v>
      </c>
      <c r="V7" s="8">
        <v>0.35158648925281472</v>
      </c>
      <c r="W7" s="8">
        <v>0.1601842374616172</v>
      </c>
      <c r="X7" s="26"/>
      <c r="Y7" s="8"/>
      <c r="Z7" s="39"/>
      <c r="AA7" s="38">
        <v>1</v>
      </c>
      <c r="AB7" s="38">
        <v>0</v>
      </c>
    </row>
    <row r="8" spans="1:28" s="12" customFormat="1" x14ac:dyDescent="0.2">
      <c r="A8" s="81" t="s">
        <v>55</v>
      </c>
      <c r="B8" s="75"/>
      <c r="C8" s="13"/>
      <c r="D8" s="13">
        <v>0</v>
      </c>
      <c r="E8" s="13"/>
      <c r="F8" s="13"/>
      <c r="G8" s="13"/>
      <c r="H8" s="13"/>
      <c r="I8" s="13"/>
      <c r="J8" s="18"/>
      <c r="K8" s="18"/>
      <c r="L8" s="18"/>
      <c r="M8" s="18"/>
      <c r="N8" s="18"/>
      <c r="O8" s="13"/>
      <c r="P8" s="13"/>
      <c r="Q8" s="13"/>
      <c r="R8" s="13"/>
      <c r="S8" s="13"/>
      <c r="T8" s="13"/>
      <c r="U8" s="9">
        <f t="shared" si="3"/>
        <v>0</v>
      </c>
      <c r="V8" s="13"/>
      <c r="W8" s="13"/>
      <c r="X8" s="13"/>
      <c r="Y8" s="13"/>
      <c r="Z8" s="13"/>
      <c r="AA8" s="13"/>
      <c r="AB8" s="13"/>
    </row>
    <row r="9" spans="1:28" ht="23.25" customHeight="1" x14ac:dyDescent="0.2">
      <c r="A9" s="125" t="s">
        <v>107</v>
      </c>
      <c r="B9" s="20" t="s">
        <v>64</v>
      </c>
      <c r="C9" s="11"/>
      <c r="D9" s="5">
        <f>SUM(E9:G9)</f>
        <v>86</v>
      </c>
      <c r="E9" s="5">
        <v>25</v>
      </c>
      <c r="F9" s="5">
        <v>27</v>
      </c>
      <c r="G9" s="5">
        <v>34</v>
      </c>
      <c r="H9" s="5">
        <v>8</v>
      </c>
      <c r="I9" s="5">
        <v>156</v>
      </c>
      <c r="J9" s="5"/>
      <c r="K9" s="5"/>
      <c r="L9" s="5"/>
      <c r="M9" s="4"/>
      <c r="N9" s="4"/>
      <c r="O9" s="36">
        <v>0.54</v>
      </c>
      <c r="P9" s="9">
        <v>0.23</v>
      </c>
      <c r="Q9" s="9">
        <v>0.26</v>
      </c>
      <c r="R9" s="9">
        <v>0.34</v>
      </c>
      <c r="S9" s="9">
        <v>0.09</v>
      </c>
      <c r="T9" s="9">
        <v>0.08</v>
      </c>
      <c r="U9" s="9">
        <f t="shared" si="3"/>
        <v>1</v>
      </c>
      <c r="V9" s="9">
        <v>0.47</v>
      </c>
      <c r="W9" s="94" t="s">
        <v>68</v>
      </c>
      <c r="X9" s="43">
        <v>0</v>
      </c>
      <c r="Y9" s="9">
        <v>0</v>
      </c>
      <c r="Z9" s="5">
        <v>86</v>
      </c>
      <c r="AA9" s="5" t="s">
        <v>24</v>
      </c>
      <c r="AB9" s="35">
        <v>0</v>
      </c>
    </row>
    <row r="10" spans="1:28" ht="24" customHeight="1" x14ac:dyDescent="0.2">
      <c r="A10" s="126"/>
      <c r="B10" s="80" t="s">
        <v>65</v>
      </c>
      <c r="C10" s="11"/>
      <c r="D10" s="5"/>
      <c r="E10" s="5"/>
      <c r="F10" s="5"/>
      <c r="G10" s="5"/>
      <c r="H10" s="5"/>
      <c r="I10" s="5"/>
      <c r="J10" s="5"/>
      <c r="K10" s="5"/>
      <c r="L10" s="5"/>
      <c r="M10" s="4"/>
      <c r="N10" s="4"/>
      <c r="O10" s="35"/>
      <c r="P10" s="49"/>
      <c r="Q10" s="49"/>
      <c r="R10" s="49"/>
      <c r="S10" s="49"/>
      <c r="T10" s="49"/>
      <c r="U10" s="9">
        <f t="shared" si="3"/>
        <v>0</v>
      </c>
      <c r="V10" s="49"/>
      <c r="W10" s="49"/>
      <c r="X10" s="165" t="s">
        <v>86</v>
      </c>
      <c r="Y10" s="166"/>
      <c r="Z10" s="5"/>
      <c r="AA10" s="5" t="s">
        <v>24</v>
      </c>
      <c r="AB10" s="5"/>
    </row>
    <row r="11" spans="1:28" ht="24" customHeight="1" x14ac:dyDescent="0.2">
      <c r="A11" s="127"/>
      <c r="B11" s="80" t="s">
        <v>66</v>
      </c>
      <c r="C11" s="11"/>
      <c r="D11" s="5"/>
      <c r="E11" s="5"/>
      <c r="F11" s="5"/>
      <c r="G11" s="5"/>
      <c r="H11" s="5"/>
      <c r="I11" s="5"/>
      <c r="J11" s="5"/>
      <c r="K11" s="5"/>
      <c r="L11" s="5"/>
      <c r="M11" s="4"/>
      <c r="N11" s="4"/>
      <c r="O11" s="35"/>
      <c r="P11" s="49"/>
      <c r="Q11" s="49"/>
      <c r="R11" s="49"/>
      <c r="S11" s="49"/>
      <c r="T11" s="49"/>
      <c r="U11" s="9">
        <f t="shared" si="3"/>
        <v>0</v>
      </c>
      <c r="V11" s="49"/>
      <c r="W11" s="49"/>
      <c r="X11" s="165" t="s">
        <v>87</v>
      </c>
      <c r="Y11" s="166"/>
      <c r="Z11" s="5"/>
      <c r="AA11" s="5" t="s">
        <v>24</v>
      </c>
      <c r="AB11" s="5"/>
    </row>
    <row r="12" spans="1:28" s="59" customFormat="1" ht="3.75" customHeight="1" x14ac:dyDescent="0.2">
      <c r="A12" s="53"/>
      <c r="B12" s="76"/>
      <c r="C12" s="54"/>
      <c r="D12" s="54"/>
      <c r="E12" s="54"/>
      <c r="F12" s="54"/>
      <c r="G12" s="54"/>
      <c r="H12" s="54"/>
      <c r="I12" s="54"/>
      <c r="J12" s="55"/>
      <c r="K12" s="56"/>
      <c r="L12" s="57"/>
      <c r="M12" s="58"/>
      <c r="N12" s="58"/>
      <c r="O12" s="54">
        <v>0.59117082533589249</v>
      </c>
      <c r="P12" s="54"/>
      <c r="Q12" s="54"/>
      <c r="R12" s="54"/>
      <c r="S12" s="54"/>
      <c r="T12" s="54"/>
      <c r="U12" s="9">
        <f t="shared" si="3"/>
        <v>0</v>
      </c>
      <c r="V12" s="54"/>
      <c r="W12" s="54"/>
      <c r="X12" s="54"/>
      <c r="Y12" s="54"/>
      <c r="Z12" s="54"/>
      <c r="AA12" s="54"/>
      <c r="AB12" s="54"/>
    </row>
    <row r="13" spans="1:28" ht="15" customHeight="1" x14ac:dyDescent="0.2">
      <c r="A13" s="113" t="s">
        <v>43</v>
      </c>
      <c r="B13" s="20" t="s">
        <v>6</v>
      </c>
      <c r="C13" s="5">
        <v>992</v>
      </c>
      <c r="D13" s="5">
        <f t="shared" ref="D13:F13" si="4">SUM(D5-D9)</f>
        <v>1019</v>
      </c>
      <c r="E13" s="5">
        <f t="shared" si="4"/>
        <v>337</v>
      </c>
      <c r="F13" s="5">
        <f t="shared" si="4"/>
        <v>329</v>
      </c>
      <c r="G13" s="5">
        <f>SUM(G5-G9)</f>
        <v>353</v>
      </c>
      <c r="H13" s="5">
        <f>SUM(H5-H9)</f>
        <v>36</v>
      </c>
      <c r="I13" s="5">
        <v>732</v>
      </c>
      <c r="J13" s="5"/>
      <c r="K13" s="5"/>
      <c r="L13" s="17"/>
      <c r="M13" s="9">
        <f>SUM(D13/C13)</f>
        <v>1.0272177419354838</v>
      </c>
      <c r="N13" s="36">
        <f>SUM(D13+H13)/C13</f>
        <v>1.063508064516129</v>
      </c>
      <c r="O13" s="36">
        <v>0.37</v>
      </c>
      <c r="P13" s="9">
        <v>5.7088487155090392E-2</v>
      </c>
      <c r="Q13" s="9">
        <v>0.19</v>
      </c>
      <c r="R13" s="9">
        <v>0.37</v>
      </c>
      <c r="S13" s="9">
        <v>0.32</v>
      </c>
      <c r="T13" s="9">
        <v>5.5185537583254042E-2</v>
      </c>
      <c r="U13" s="9">
        <f t="shared" si="3"/>
        <v>0.99227402473834447</v>
      </c>
      <c r="V13" s="9">
        <v>0.31208372978116078</v>
      </c>
      <c r="W13" s="9">
        <v>0.13755656108597286</v>
      </c>
      <c r="X13" s="5"/>
      <c r="Y13" s="9">
        <v>0</v>
      </c>
      <c r="Z13" s="4"/>
      <c r="AA13" s="35">
        <v>1</v>
      </c>
      <c r="AB13" s="35">
        <v>0</v>
      </c>
    </row>
    <row r="14" spans="1:28" ht="16" x14ac:dyDescent="0.2">
      <c r="A14" s="114"/>
      <c r="B14" s="77" t="s">
        <v>7</v>
      </c>
      <c r="C14" s="23">
        <v>1086</v>
      </c>
      <c r="D14" s="23">
        <f t="shared" ref="D14:F14" si="5">SUM(D6+D9)</f>
        <v>935</v>
      </c>
      <c r="E14" s="23">
        <f t="shared" si="5"/>
        <v>328</v>
      </c>
      <c r="F14" s="23">
        <f t="shared" si="5"/>
        <v>302</v>
      </c>
      <c r="G14" s="23">
        <f>SUM(G6+G9)</f>
        <v>305</v>
      </c>
      <c r="H14" s="23">
        <f>SUM(H6+H9)</f>
        <v>46</v>
      </c>
      <c r="I14" s="23">
        <v>1138</v>
      </c>
      <c r="J14" s="23"/>
      <c r="K14" s="23"/>
      <c r="L14" s="24"/>
      <c r="M14" s="9">
        <f t="shared" ref="M14:M15" si="6">SUM(D14/C14)</f>
        <v>0.86095764272559849</v>
      </c>
      <c r="N14" s="36">
        <f>SUM(D14+H14)/C14</f>
        <v>0.90331491712707179</v>
      </c>
      <c r="O14" s="36">
        <v>0.42</v>
      </c>
      <c r="P14" s="9">
        <v>0.09</v>
      </c>
      <c r="Q14" s="9">
        <v>0.15</v>
      </c>
      <c r="R14" s="9">
        <v>0.4</v>
      </c>
      <c r="S14" s="49">
        <v>0.28999999999999998</v>
      </c>
      <c r="T14" s="9">
        <v>0.06</v>
      </c>
      <c r="U14" s="9">
        <f t="shared" si="3"/>
        <v>0.99</v>
      </c>
      <c r="V14" s="9">
        <v>0.38</v>
      </c>
      <c r="W14" s="9">
        <v>0.18963486454652531</v>
      </c>
      <c r="X14" s="5"/>
      <c r="Y14" s="9">
        <v>0</v>
      </c>
      <c r="Z14" s="4"/>
      <c r="AA14" s="35">
        <v>1</v>
      </c>
      <c r="AB14" s="35">
        <v>0</v>
      </c>
    </row>
    <row r="15" spans="1:28" s="52" customFormat="1" ht="16" x14ac:dyDescent="0.2">
      <c r="A15" s="114"/>
      <c r="B15" s="78" t="s">
        <v>71</v>
      </c>
      <c r="C15" s="6">
        <v>2078</v>
      </c>
      <c r="D15" s="6">
        <f>SUM(D13:D14)</f>
        <v>1954</v>
      </c>
      <c r="E15" s="6">
        <f t="shared" ref="E15:H15" si="7">SUM(E13:E14)</f>
        <v>665</v>
      </c>
      <c r="F15" s="6">
        <f t="shared" si="7"/>
        <v>631</v>
      </c>
      <c r="G15" s="6">
        <f t="shared" si="7"/>
        <v>658</v>
      </c>
      <c r="H15" s="6">
        <f t="shared" si="7"/>
        <v>82</v>
      </c>
      <c r="I15" s="6">
        <v>1870</v>
      </c>
      <c r="J15" s="6"/>
      <c r="K15" s="6"/>
      <c r="L15" s="19"/>
      <c r="M15" s="10">
        <f t="shared" si="6"/>
        <v>0.94032723772858517</v>
      </c>
      <c r="N15" s="34">
        <f>SUM(D15+H15)/C15</f>
        <v>0.9797882579403272</v>
      </c>
      <c r="O15" s="34">
        <v>0.4</v>
      </c>
      <c r="P15" s="10">
        <v>7.5230296827021495E-2</v>
      </c>
      <c r="Q15" s="10">
        <v>0.1714431934493347</v>
      </c>
      <c r="R15" s="10">
        <v>0.38433981576253839</v>
      </c>
      <c r="S15" s="106">
        <v>0.3</v>
      </c>
      <c r="T15" s="10">
        <v>6.4483111566018422E-2</v>
      </c>
      <c r="U15" s="9">
        <f t="shared" si="3"/>
        <v>0.99549641760491292</v>
      </c>
      <c r="V15" s="10">
        <v>0.35158648925281472</v>
      </c>
      <c r="W15" s="10">
        <v>0.1601842374616172</v>
      </c>
      <c r="X15" s="6">
        <v>0</v>
      </c>
      <c r="Y15" s="10">
        <v>0</v>
      </c>
      <c r="Z15" s="6"/>
      <c r="AA15" s="42">
        <v>1</v>
      </c>
      <c r="AB15" s="42">
        <v>0</v>
      </c>
    </row>
    <row r="16" spans="1:28" s="12" customFormat="1" hidden="1" x14ac:dyDescent="0.2">
      <c r="A16" s="81" t="s">
        <v>56</v>
      </c>
      <c r="B16" s="75"/>
      <c r="C16" s="13"/>
      <c r="D16" s="13"/>
      <c r="E16" s="13"/>
      <c r="F16" s="13"/>
      <c r="G16" s="13"/>
      <c r="H16" s="13"/>
      <c r="I16" s="13"/>
      <c r="J16" s="16"/>
      <c r="K16" s="14"/>
      <c r="L16" s="15"/>
      <c r="M16" s="18"/>
      <c r="N16" s="18"/>
      <c r="O16" s="13">
        <v>0.59117082533589249</v>
      </c>
      <c r="P16" s="13"/>
      <c r="Q16" s="13"/>
      <c r="R16" s="13"/>
      <c r="S16" s="13"/>
      <c r="T16" s="13"/>
      <c r="U16" s="13"/>
      <c r="V16" s="13"/>
      <c r="W16" s="13"/>
      <c r="X16" s="13"/>
      <c r="Y16" s="13"/>
      <c r="Z16" s="13"/>
      <c r="AA16" s="13"/>
      <c r="AB16" s="13"/>
    </row>
    <row r="17" spans="1:31" ht="19.5" hidden="1" customHeight="1" x14ac:dyDescent="0.2">
      <c r="A17" s="137" t="s">
        <v>46</v>
      </c>
      <c r="B17" s="20" t="s">
        <v>4</v>
      </c>
      <c r="C17" s="11"/>
      <c r="D17" s="5">
        <v>72</v>
      </c>
      <c r="E17" s="5">
        <v>21</v>
      </c>
      <c r="F17" s="5">
        <v>27</v>
      </c>
      <c r="G17" s="5">
        <v>24</v>
      </c>
      <c r="H17" s="5">
        <v>3</v>
      </c>
      <c r="I17" s="5">
        <v>199</v>
      </c>
      <c r="J17" s="5"/>
      <c r="K17" s="5"/>
      <c r="L17" s="5"/>
      <c r="M17" s="4"/>
      <c r="N17" s="4"/>
      <c r="O17" s="35">
        <v>0</v>
      </c>
      <c r="P17" s="9">
        <v>0</v>
      </c>
      <c r="Q17" s="167" t="s">
        <v>40</v>
      </c>
      <c r="R17" s="9">
        <v>0.33333333333333331</v>
      </c>
      <c r="S17" s="9">
        <v>1.5925925925925926</v>
      </c>
      <c r="T17" s="9">
        <v>0.33333333333333331</v>
      </c>
      <c r="U17" s="9"/>
      <c r="V17" s="9" t="s">
        <v>48</v>
      </c>
      <c r="W17" s="51">
        <v>0.125</v>
      </c>
      <c r="X17" s="43">
        <v>0</v>
      </c>
      <c r="Y17" s="9">
        <v>0</v>
      </c>
      <c r="Z17" s="5">
        <v>72</v>
      </c>
      <c r="AA17" s="5" t="s">
        <v>24</v>
      </c>
      <c r="AB17" s="35">
        <v>0</v>
      </c>
    </row>
    <row r="18" spans="1:31" ht="25.5" hidden="1" customHeight="1" x14ac:dyDescent="0.2">
      <c r="A18" s="138"/>
      <c r="B18" s="80" t="s">
        <v>27</v>
      </c>
      <c r="C18" s="11"/>
      <c r="D18" s="5"/>
      <c r="E18" s="5"/>
      <c r="F18" s="5"/>
      <c r="G18" s="5"/>
      <c r="H18" s="5"/>
      <c r="I18" s="5"/>
      <c r="J18" s="5"/>
      <c r="K18" s="5"/>
      <c r="L18" s="5"/>
      <c r="M18" s="4"/>
      <c r="N18" s="4"/>
      <c r="O18" s="35"/>
      <c r="P18" s="49"/>
      <c r="Q18" s="168"/>
      <c r="R18" s="49"/>
      <c r="S18" s="49"/>
      <c r="T18" s="49"/>
      <c r="U18" s="49"/>
      <c r="V18" s="49"/>
      <c r="W18" s="49"/>
      <c r="X18" s="111" t="s">
        <v>50</v>
      </c>
      <c r="Y18" s="112"/>
      <c r="Z18" s="5"/>
      <c r="AA18" s="5" t="s">
        <v>24</v>
      </c>
      <c r="AB18" s="5"/>
    </row>
    <row r="19" spans="1:31" ht="25.5" hidden="1" customHeight="1" x14ac:dyDescent="0.2">
      <c r="A19" s="138"/>
      <c r="B19" s="80" t="s">
        <v>42</v>
      </c>
      <c r="C19" s="11"/>
      <c r="D19" s="5"/>
      <c r="E19" s="5"/>
      <c r="F19" s="5"/>
      <c r="G19" s="5"/>
      <c r="H19" s="5"/>
      <c r="I19" s="5"/>
      <c r="J19" s="5"/>
      <c r="K19" s="5"/>
      <c r="L19" s="5"/>
      <c r="M19" s="4"/>
      <c r="N19" s="4"/>
      <c r="O19" s="35"/>
      <c r="P19" s="49"/>
      <c r="Q19" s="169"/>
      <c r="R19" s="49"/>
      <c r="S19" s="49"/>
      <c r="T19" s="49"/>
      <c r="U19" s="49"/>
      <c r="V19" s="49"/>
      <c r="W19" s="49"/>
      <c r="X19" s="111" t="s">
        <v>49</v>
      </c>
      <c r="Y19" s="112"/>
      <c r="Z19" s="5"/>
      <c r="AA19" s="5" t="s">
        <v>24</v>
      </c>
      <c r="AB19" s="5"/>
    </row>
    <row r="20" spans="1:31" s="66" customFormat="1" ht="3.75" hidden="1" customHeight="1" x14ac:dyDescent="0.2">
      <c r="A20" s="60"/>
      <c r="B20" s="79"/>
      <c r="C20" s="61"/>
      <c r="D20" s="61"/>
      <c r="E20" s="61"/>
      <c r="F20" s="61"/>
      <c r="G20" s="61"/>
      <c r="H20" s="61"/>
      <c r="I20" s="61"/>
      <c r="J20" s="62"/>
      <c r="K20" s="63"/>
      <c r="L20" s="64"/>
      <c r="M20" s="65"/>
      <c r="N20" s="65"/>
      <c r="O20" s="61">
        <v>0.59117082533589249</v>
      </c>
      <c r="P20" s="61"/>
      <c r="Q20" s="61"/>
      <c r="R20" s="61"/>
      <c r="S20" s="61"/>
      <c r="T20" s="61"/>
      <c r="U20" s="61"/>
      <c r="V20" s="61"/>
      <c r="W20" s="61"/>
      <c r="X20" s="61"/>
      <c r="Y20" s="61"/>
      <c r="Z20" s="61"/>
      <c r="AA20" s="61"/>
      <c r="AB20" s="61"/>
    </row>
    <row r="21" spans="1:31" ht="16" hidden="1" x14ac:dyDescent="0.2">
      <c r="A21" s="137" t="s">
        <v>47</v>
      </c>
      <c r="B21" s="20" t="s">
        <v>23</v>
      </c>
      <c r="C21" s="5">
        <v>725</v>
      </c>
      <c r="D21" s="5">
        <v>1033</v>
      </c>
      <c r="E21" s="5">
        <v>341</v>
      </c>
      <c r="F21" s="5">
        <v>329</v>
      </c>
      <c r="G21" s="5">
        <v>363</v>
      </c>
      <c r="H21" s="5">
        <v>36</v>
      </c>
      <c r="I21" s="5">
        <v>689</v>
      </c>
      <c r="J21" s="5"/>
      <c r="K21" s="5"/>
      <c r="L21" s="17"/>
      <c r="M21" s="9">
        <v>1.4248275862068966</v>
      </c>
      <c r="N21" s="36">
        <v>1.4744827586206897</v>
      </c>
      <c r="O21" s="35">
        <v>0.53</v>
      </c>
      <c r="P21" s="9">
        <v>5.7088487155090392E-2</v>
      </c>
      <c r="Q21" s="167" t="s">
        <v>40</v>
      </c>
      <c r="R21" s="9">
        <v>0.33777354900095147</v>
      </c>
      <c r="S21" s="9" t="e">
        <v>#VALUE!</v>
      </c>
      <c r="T21" s="9">
        <v>3.8058991436726926E-2</v>
      </c>
      <c r="U21" s="9"/>
      <c r="V21" s="9">
        <v>0.31752178121974833</v>
      </c>
      <c r="W21" s="9" t="e">
        <v>#VALUE!</v>
      </c>
      <c r="X21" s="5">
        <v>226</v>
      </c>
      <c r="Y21" s="9">
        <v>0.21878025169409487</v>
      </c>
      <c r="Z21" s="4"/>
      <c r="AA21" s="35">
        <v>1</v>
      </c>
      <c r="AB21" s="35">
        <v>0</v>
      </c>
    </row>
    <row r="22" spans="1:31" ht="16" hidden="1" x14ac:dyDescent="0.2">
      <c r="A22" s="138"/>
      <c r="B22" s="77" t="s">
        <v>10</v>
      </c>
      <c r="C22" s="23">
        <v>674</v>
      </c>
      <c r="D22" s="5">
        <v>921</v>
      </c>
      <c r="E22" s="23">
        <v>324</v>
      </c>
      <c r="F22" s="23">
        <v>302</v>
      </c>
      <c r="G22" s="23">
        <v>295</v>
      </c>
      <c r="H22" s="23">
        <v>46</v>
      </c>
      <c r="I22" s="23">
        <v>1181</v>
      </c>
      <c r="J22" s="23"/>
      <c r="K22" s="23"/>
      <c r="L22" s="24"/>
      <c r="M22" s="9">
        <v>1.3664688427299703</v>
      </c>
      <c r="N22" s="36">
        <v>1.4347181008902077</v>
      </c>
      <c r="O22" s="35">
        <v>0.48</v>
      </c>
      <c r="P22" s="9">
        <v>9.634551495016612E-2</v>
      </c>
      <c r="Q22" s="168"/>
      <c r="R22" s="9">
        <v>0.43853820598006643</v>
      </c>
      <c r="S22" s="9" t="e">
        <v>#VALUE!</v>
      </c>
      <c r="T22" s="9">
        <v>9.5238095238095233E-2</v>
      </c>
      <c r="U22" s="9"/>
      <c r="V22" s="9">
        <v>0.38979370249728557</v>
      </c>
      <c r="W22" s="9" t="e">
        <v>#VALUE!</v>
      </c>
      <c r="X22" s="5">
        <v>217</v>
      </c>
      <c r="Y22" s="9">
        <v>0.23561346362649294</v>
      </c>
      <c r="Z22" s="4"/>
      <c r="AA22" s="35">
        <v>1</v>
      </c>
      <c r="AB22" s="35">
        <v>0</v>
      </c>
    </row>
    <row r="23" spans="1:31" s="52" customFormat="1" ht="16" hidden="1" x14ac:dyDescent="0.2">
      <c r="A23" s="138"/>
      <c r="B23" s="78" t="s">
        <v>21</v>
      </c>
      <c r="C23" s="6">
        <v>1399</v>
      </c>
      <c r="D23" s="5">
        <v>1954</v>
      </c>
      <c r="E23" s="6">
        <v>665</v>
      </c>
      <c r="F23" s="6">
        <v>631</v>
      </c>
      <c r="G23" s="6">
        <v>658</v>
      </c>
      <c r="H23" s="6">
        <v>82</v>
      </c>
      <c r="I23" s="6">
        <v>1870</v>
      </c>
      <c r="J23" s="6"/>
      <c r="K23" s="6"/>
      <c r="L23" s="19"/>
      <c r="M23" s="9">
        <v>1.3967119370979271</v>
      </c>
      <c r="N23" s="36">
        <v>1.455325232308792</v>
      </c>
      <c r="O23" s="10">
        <v>0.51</v>
      </c>
      <c r="P23" s="10">
        <v>7.5230296827021495E-2</v>
      </c>
      <c r="Q23" s="169"/>
      <c r="R23" s="10">
        <v>0.38433981576253839</v>
      </c>
      <c r="S23" s="10" t="e">
        <v>#VALUE!</v>
      </c>
      <c r="T23" s="10">
        <v>6.4483111566018422E-2</v>
      </c>
      <c r="U23" s="10"/>
      <c r="V23" s="10">
        <v>0.35158648925281472</v>
      </c>
      <c r="W23" s="10" t="e">
        <v>#VALUE!</v>
      </c>
      <c r="X23" s="6">
        <v>443</v>
      </c>
      <c r="Y23" s="10">
        <v>0.22671443193449334</v>
      </c>
      <c r="Z23" s="6"/>
      <c r="AA23" s="42">
        <v>1</v>
      </c>
      <c r="AB23" s="42">
        <v>0</v>
      </c>
    </row>
    <row r="24" spans="1:31" x14ac:dyDescent="0.2">
      <c r="D24" s="2"/>
      <c r="E24" s="2"/>
      <c r="F24" s="2"/>
      <c r="G24" s="2"/>
      <c r="H24" s="2"/>
      <c r="I24" s="2"/>
      <c r="P24" s="83"/>
    </row>
    <row r="25" spans="1:31" s="12" customFormat="1" x14ac:dyDescent="0.2">
      <c r="A25" s="95" t="s">
        <v>81</v>
      </c>
      <c r="B25" s="85"/>
      <c r="C25" s="86"/>
      <c r="D25" s="86"/>
      <c r="E25" s="86"/>
      <c r="F25" s="86"/>
      <c r="G25" s="86"/>
      <c r="H25" s="86"/>
      <c r="I25" s="86"/>
      <c r="J25" s="86"/>
      <c r="K25" s="86"/>
      <c r="L25" s="86"/>
      <c r="M25" s="86"/>
      <c r="N25" s="86"/>
      <c r="O25" s="86"/>
      <c r="P25" s="88"/>
      <c r="Q25" s="87"/>
      <c r="R25" s="87"/>
      <c r="S25" s="87"/>
      <c r="T25" s="21"/>
      <c r="U25" s="21"/>
      <c r="V25" s="21"/>
      <c r="W25" s="21"/>
      <c r="X25" s="87"/>
      <c r="Y25" s="21"/>
      <c r="Z25" s="87"/>
      <c r="AA25" s="90"/>
      <c r="AB25" s="90"/>
      <c r="AC25" s="90"/>
      <c r="AD25" s="91"/>
      <c r="AE25" s="91"/>
    </row>
    <row r="26" spans="1:31" x14ac:dyDescent="0.2">
      <c r="A26" s="1" t="s">
        <v>67</v>
      </c>
      <c r="D26" s="2"/>
      <c r="E26" s="2"/>
      <c r="F26" s="2"/>
      <c r="G26" s="2"/>
      <c r="H26" s="2"/>
      <c r="I26" s="2"/>
      <c r="M26" s="2"/>
      <c r="N26" s="2"/>
      <c r="O26" s="2"/>
      <c r="X26" s="50"/>
      <c r="Z26" s="50"/>
    </row>
    <row r="27" spans="1:31" ht="15.75" customHeight="1" x14ac:dyDescent="0.2">
      <c r="A27" s="82" t="s">
        <v>82</v>
      </c>
    </row>
    <row r="28" spans="1:31" x14ac:dyDescent="0.2">
      <c r="A28" s="45" t="s">
        <v>30</v>
      </c>
    </row>
  </sheetData>
  <mergeCells count="26">
    <mergeCell ref="A17:A19"/>
    <mergeCell ref="Q17:Q19"/>
    <mergeCell ref="X18:Y18"/>
    <mergeCell ref="X19:Y19"/>
    <mergeCell ref="A21:A23"/>
    <mergeCell ref="Q21:Q23"/>
    <mergeCell ref="A5:A7"/>
    <mergeCell ref="A9:A11"/>
    <mergeCell ref="X10:Y10"/>
    <mergeCell ref="X11:Y11"/>
    <mergeCell ref="A13:A15"/>
    <mergeCell ref="Z2:Z3"/>
    <mergeCell ref="AA2:AA3"/>
    <mergeCell ref="AB2:AB3"/>
    <mergeCell ref="D3:G3"/>
    <mergeCell ref="H3:H4"/>
    <mergeCell ref="I3:I4"/>
    <mergeCell ref="O2:O4"/>
    <mergeCell ref="X2:Y3"/>
    <mergeCell ref="M2:N3"/>
    <mergeCell ref="P2:W3"/>
    <mergeCell ref="A2:A4"/>
    <mergeCell ref="B2:B4"/>
    <mergeCell ref="C2:C4"/>
    <mergeCell ref="D2:I2"/>
    <mergeCell ref="J2:L3"/>
  </mergeCells>
  <hyperlinks>
    <hyperlink ref="A28" r:id="rId1" xr:uid="{199F9338-077F-482B-BBC9-7EE7454C3D5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51B0E-BCE5-4BAF-ADFF-B1ABFECBAB67}">
  <dimension ref="A1:AD28"/>
  <sheetViews>
    <sheetView workbookViewId="0"/>
  </sheetViews>
  <sheetFormatPr baseColWidth="10" defaultColWidth="8.6640625" defaultRowHeight="15" x14ac:dyDescent="0.2"/>
  <cols>
    <col min="1" max="1" width="15.83203125" style="1" customWidth="1"/>
    <col min="2" max="2" width="23.33203125" style="73" customWidth="1"/>
    <col min="3" max="3" width="9.83203125" style="1" customWidth="1"/>
    <col min="4" max="4" width="6.5" style="1" customWidth="1"/>
    <col min="5" max="8" width="5.5" style="1" customWidth="1"/>
    <col min="9" max="9" width="8.1640625" style="1" customWidth="1"/>
    <col min="10" max="10" width="10.1640625" style="1" customWidth="1"/>
    <col min="11" max="13" width="9.33203125" style="2" customWidth="1"/>
    <col min="14" max="14" width="10" style="1" customWidth="1"/>
    <col min="15" max="16" width="9.5" style="1" customWidth="1"/>
    <col min="17" max="21" width="6.33203125" style="1" customWidth="1"/>
    <col min="22" max="22" width="7" style="1" customWidth="1"/>
    <col min="23" max="23" width="7.6640625" style="1" customWidth="1"/>
    <col min="24" max="25" width="9" style="1" customWidth="1"/>
    <col min="26" max="26" width="8.83203125" style="1" customWidth="1"/>
    <col min="27" max="28" width="10.5" style="1" customWidth="1"/>
    <col min="29" max="16384" width="8.6640625" style="1"/>
  </cols>
  <sheetData>
    <row r="1" spans="1:28" ht="14.25" customHeight="1" x14ac:dyDescent="0.2">
      <c r="A1" s="3" t="s">
        <v>69</v>
      </c>
    </row>
    <row r="2" spans="1:28" ht="16.5" customHeight="1" x14ac:dyDescent="0.2">
      <c r="A2" s="118"/>
      <c r="B2" s="120"/>
      <c r="C2" s="115" t="s">
        <v>11</v>
      </c>
      <c r="D2" s="142" t="s">
        <v>34</v>
      </c>
      <c r="E2" s="143"/>
      <c r="F2" s="143"/>
      <c r="G2" s="143"/>
      <c r="H2" s="143"/>
      <c r="I2" s="143"/>
      <c r="J2" s="144"/>
      <c r="K2" s="157" t="s">
        <v>93</v>
      </c>
      <c r="L2" s="158"/>
      <c r="M2" s="159"/>
      <c r="N2" s="142" t="s">
        <v>17</v>
      </c>
      <c r="O2" s="144"/>
      <c r="P2" s="128" t="s">
        <v>80</v>
      </c>
      <c r="Q2" s="131" t="s">
        <v>90</v>
      </c>
      <c r="R2" s="132"/>
      <c r="S2" s="132"/>
      <c r="T2" s="132"/>
      <c r="U2" s="132"/>
      <c r="V2" s="132"/>
      <c r="W2" s="133"/>
      <c r="X2" s="142" t="s">
        <v>60</v>
      </c>
      <c r="Y2" s="144"/>
      <c r="Z2" s="155" t="s">
        <v>18</v>
      </c>
      <c r="AA2" s="155" t="s">
        <v>19</v>
      </c>
      <c r="AB2" s="155" t="s">
        <v>20</v>
      </c>
    </row>
    <row r="3" spans="1:28" ht="43.5" customHeight="1" x14ac:dyDescent="0.2">
      <c r="A3" s="118"/>
      <c r="B3" s="120"/>
      <c r="C3" s="116"/>
      <c r="D3" s="139" t="s">
        <v>57</v>
      </c>
      <c r="E3" s="140"/>
      <c r="F3" s="140"/>
      <c r="G3" s="140"/>
      <c r="H3" s="140"/>
      <c r="I3" s="163" t="s">
        <v>91</v>
      </c>
      <c r="J3" s="163" t="s">
        <v>92</v>
      </c>
      <c r="K3" s="160"/>
      <c r="L3" s="161"/>
      <c r="M3" s="162"/>
      <c r="N3" s="152"/>
      <c r="O3" s="154"/>
      <c r="P3" s="129"/>
      <c r="Q3" s="134"/>
      <c r="R3" s="135"/>
      <c r="S3" s="135"/>
      <c r="T3" s="135"/>
      <c r="U3" s="135"/>
      <c r="V3" s="135"/>
      <c r="W3" s="136"/>
      <c r="X3" s="152"/>
      <c r="Y3" s="154"/>
      <c r="Z3" s="156"/>
      <c r="AA3" s="156"/>
      <c r="AB3" s="156"/>
    </row>
    <row r="4" spans="1:28" ht="62.25" customHeight="1" x14ac:dyDescent="0.2">
      <c r="A4" s="119"/>
      <c r="B4" s="121"/>
      <c r="C4" s="117"/>
      <c r="D4" s="30" t="s">
        <v>0</v>
      </c>
      <c r="E4" s="30">
        <v>9</v>
      </c>
      <c r="F4" s="30">
        <v>10</v>
      </c>
      <c r="G4" s="30">
        <v>11</v>
      </c>
      <c r="H4" s="30">
        <v>12</v>
      </c>
      <c r="I4" s="164"/>
      <c r="J4" s="164"/>
      <c r="K4" s="48" t="s">
        <v>5</v>
      </c>
      <c r="L4" s="46" t="s">
        <v>13</v>
      </c>
      <c r="M4" s="47" t="s">
        <v>14</v>
      </c>
      <c r="N4" s="104" t="s">
        <v>94</v>
      </c>
      <c r="O4" s="105" t="s">
        <v>95</v>
      </c>
      <c r="P4" s="130"/>
      <c r="Q4" s="96" t="s">
        <v>35</v>
      </c>
      <c r="R4" s="96" t="s">
        <v>36</v>
      </c>
      <c r="S4" s="96" t="s">
        <v>37</v>
      </c>
      <c r="T4" s="96" t="s">
        <v>38</v>
      </c>
      <c r="U4" s="96" t="s">
        <v>39</v>
      </c>
      <c r="V4" s="96" t="s">
        <v>88</v>
      </c>
      <c r="W4" s="96" t="s">
        <v>89</v>
      </c>
      <c r="X4" s="46" t="s">
        <v>25</v>
      </c>
      <c r="Y4" s="46" t="s">
        <v>26</v>
      </c>
      <c r="Z4" s="44" t="s">
        <v>33</v>
      </c>
      <c r="AA4" s="46" t="s">
        <v>61</v>
      </c>
      <c r="AB4" s="44" t="s">
        <v>29</v>
      </c>
    </row>
    <row r="5" spans="1:28" ht="16" x14ac:dyDescent="0.2">
      <c r="A5" s="122" t="s">
        <v>44</v>
      </c>
      <c r="B5" s="20" t="s">
        <v>9</v>
      </c>
      <c r="C5" s="22">
        <v>2203</v>
      </c>
      <c r="D5" s="5">
        <f>SUM(E5:H5)</f>
        <v>2241</v>
      </c>
      <c r="E5" s="5">
        <v>671</v>
      </c>
      <c r="F5" s="5">
        <v>571</v>
      </c>
      <c r="G5" s="17">
        <v>515</v>
      </c>
      <c r="H5" s="5">
        <v>484</v>
      </c>
      <c r="I5" s="28">
        <v>106</v>
      </c>
      <c r="J5" s="5">
        <v>2716</v>
      </c>
      <c r="K5" s="5">
        <v>2381</v>
      </c>
      <c r="L5" s="5">
        <v>2479</v>
      </c>
      <c r="M5" s="17">
        <v>2549</v>
      </c>
      <c r="N5" s="9">
        <f>SUM(D5/C5)</f>
        <v>1.0172492056286881</v>
      </c>
      <c r="O5" s="36">
        <f>SUM(D5+I5)/C5</f>
        <v>1.0653654108034498</v>
      </c>
      <c r="P5" s="36">
        <v>0.41</v>
      </c>
      <c r="Q5" s="9">
        <v>6.5362383281458422E-2</v>
      </c>
      <c r="R5" s="9">
        <v>0.18897287683414851</v>
      </c>
      <c r="S5" s="9">
        <v>0.43841707425522453</v>
      </c>
      <c r="T5" s="9">
        <v>0.25833703868385949</v>
      </c>
      <c r="U5" s="9">
        <v>4.8910626945309024E-2</v>
      </c>
      <c r="V5" s="9">
        <v>0.22321031569586483</v>
      </c>
      <c r="W5" s="9">
        <v>0.17652289906625165</v>
      </c>
      <c r="X5" s="92"/>
      <c r="Y5" s="9"/>
      <c r="Z5" s="4"/>
      <c r="AA5" s="35">
        <v>1</v>
      </c>
      <c r="AB5" s="35">
        <v>0</v>
      </c>
    </row>
    <row r="6" spans="1:28" ht="16" x14ac:dyDescent="0.2">
      <c r="A6" s="123"/>
      <c r="B6" s="20" t="s">
        <v>70</v>
      </c>
      <c r="C6" s="22">
        <v>2808</v>
      </c>
      <c r="D6" s="5">
        <f>SUM(E6:H6)</f>
        <v>2174</v>
      </c>
      <c r="E6" s="5">
        <v>570</v>
      </c>
      <c r="F6" s="5">
        <v>504</v>
      </c>
      <c r="G6" s="17">
        <v>569</v>
      </c>
      <c r="H6" s="5">
        <v>531</v>
      </c>
      <c r="I6" s="5">
        <v>41</v>
      </c>
      <c r="J6" s="5">
        <v>2303</v>
      </c>
      <c r="K6" s="5">
        <v>2250</v>
      </c>
      <c r="L6" s="5">
        <v>2356</v>
      </c>
      <c r="M6" s="17">
        <v>2459</v>
      </c>
      <c r="N6" s="9">
        <f t="shared" ref="N6:N7" si="0">SUM(D6/C6)</f>
        <v>0.7742165242165242</v>
      </c>
      <c r="O6" s="36">
        <f t="shared" ref="O6:O7" si="1">SUM(D6+I6)/C6</f>
        <v>0.78881766381766383</v>
      </c>
      <c r="P6" s="36">
        <v>0.3</v>
      </c>
      <c r="Q6" s="9">
        <v>9.0073529411764705E-2</v>
      </c>
      <c r="R6" s="9">
        <v>7.3069852941176475E-2</v>
      </c>
      <c r="S6" s="9">
        <v>0.3014705882352941</v>
      </c>
      <c r="T6" s="9">
        <v>0.46691176470588236</v>
      </c>
      <c r="U6" s="9">
        <v>7.0000000000000007E-2</v>
      </c>
      <c r="V6" s="9">
        <v>0.15808823529411764</v>
      </c>
      <c r="W6" s="9">
        <v>0.13786764705882354</v>
      </c>
      <c r="X6" s="93"/>
      <c r="Y6" s="9"/>
      <c r="Z6" s="4"/>
      <c r="AA6" s="35">
        <v>1</v>
      </c>
      <c r="AB6" s="35">
        <v>0</v>
      </c>
    </row>
    <row r="7" spans="1:28" s="31" customFormat="1" ht="16" x14ac:dyDescent="0.2">
      <c r="A7" s="124"/>
      <c r="B7" s="74" t="s">
        <v>71</v>
      </c>
      <c r="C7" s="26">
        <v>5011</v>
      </c>
      <c r="D7" s="26">
        <f>SUM(D5:D6)</f>
        <v>4415</v>
      </c>
      <c r="E7" s="26">
        <f t="shared" ref="E7:H7" si="2">SUM(E5:E6)</f>
        <v>1241</v>
      </c>
      <c r="F7" s="26">
        <f t="shared" si="2"/>
        <v>1075</v>
      </c>
      <c r="G7" s="26">
        <f t="shared" si="2"/>
        <v>1084</v>
      </c>
      <c r="H7" s="26">
        <f t="shared" si="2"/>
        <v>1015</v>
      </c>
      <c r="I7" s="26">
        <v>147</v>
      </c>
      <c r="J7" s="26">
        <v>5019</v>
      </c>
      <c r="K7" s="26">
        <v>4631</v>
      </c>
      <c r="L7" s="26">
        <v>4835</v>
      </c>
      <c r="M7" s="33">
        <v>5008</v>
      </c>
      <c r="N7" s="8">
        <f t="shared" si="0"/>
        <v>0.88106166433845545</v>
      </c>
      <c r="O7" s="37">
        <f t="shared" si="1"/>
        <v>0.91039712632209135</v>
      </c>
      <c r="P7" s="38">
        <v>0.35</v>
      </c>
      <c r="Q7" s="8">
        <v>7.7514124293785305E-2</v>
      </c>
      <c r="R7" s="8">
        <v>0.13197740112994349</v>
      </c>
      <c r="S7" s="8">
        <v>0.37107344632768363</v>
      </c>
      <c r="T7" s="8">
        <v>0.3609039548022599</v>
      </c>
      <c r="U7" s="8">
        <v>0.06</v>
      </c>
      <c r="V7" s="8">
        <v>0.19118644067796611</v>
      </c>
      <c r="W7" s="8">
        <v>0.15751412429378531</v>
      </c>
      <c r="X7" s="26"/>
      <c r="Y7" s="8"/>
      <c r="Z7" s="39"/>
      <c r="AA7" s="38">
        <v>1</v>
      </c>
      <c r="AB7" s="38">
        <v>0</v>
      </c>
    </row>
    <row r="8" spans="1:28" s="12" customFormat="1" x14ac:dyDescent="0.2">
      <c r="A8" s="81" t="s">
        <v>55</v>
      </c>
      <c r="B8" s="75"/>
      <c r="C8" s="13"/>
      <c r="D8" s="13">
        <v>0</v>
      </c>
      <c r="E8" s="13"/>
      <c r="F8" s="13"/>
      <c r="G8" s="13"/>
      <c r="H8" s="13"/>
      <c r="I8" s="13"/>
      <c r="J8" s="13"/>
      <c r="K8" s="18"/>
      <c r="L8" s="18"/>
      <c r="M8" s="18"/>
      <c r="N8" s="18"/>
      <c r="O8" s="18"/>
      <c r="P8" s="13"/>
      <c r="Q8" s="13"/>
      <c r="R8" s="13"/>
      <c r="S8" s="13"/>
      <c r="T8" s="13"/>
      <c r="U8" s="13"/>
      <c r="V8" s="13"/>
      <c r="W8" s="13"/>
      <c r="X8" s="13"/>
      <c r="Y8" s="13"/>
      <c r="Z8" s="13"/>
      <c r="AA8" s="13"/>
      <c r="AB8" s="13"/>
    </row>
    <row r="9" spans="1:28" ht="30.75" customHeight="1" x14ac:dyDescent="0.2">
      <c r="A9" s="125" t="s">
        <v>108</v>
      </c>
      <c r="B9" s="20" t="s">
        <v>72</v>
      </c>
      <c r="C9" s="11"/>
      <c r="D9" s="5">
        <v>198</v>
      </c>
      <c r="E9" s="5">
        <v>46</v>
      </c>
      <c r="F9" s="5">
        <v>41</v>
      </c>
      <c r="G9" s="5">
        <v>28</v>
      </c>
      <c r="H9" s="5">
        <v>34</v>
      </c>
      <c r="I9" s="5">
        <v>12</v>
      </c>
      <c r="J9" s="5">
        <v>198</v>
      </c>
      <c r="K9" s="5"/>
      <c r="L9" s="5"/>
      <c r="M9" s="5"/>
      <c r="N9" s="4"/>
      <c r="O9" s="4"/>
      <c r="P9" s="36">
        <v>0.42</v>
      </c>
      <c r="Q9" s="9">
        <v>0.19</v>
      </c>
      <c r="R9" s="9">
        <v>0.3</v>
      </c>
      <c r="S9" s="9">
        <v>0.36</v>
      </c>
      <c r="T9" s="9">
        <v>0.11</v>
      </c>
      <c r="U9" s="9">
        <v>0.03</v>
      </c>
      <c r="V9" s="9">
        <v>0.18181818181818182</v>
      </c>
      <c r="W9" s="51">
        <v>0.13636363636363635</v>
      </c>
      <c r="X9" s="43">
        <v>0</v>
      </c>
      <c r="Y9" s="9">
        <v>0</v>
      </c>
      <c r="Z9" s="5"/>
      <c r="AA9" s="5" t="s">
        <v>24</v>
      </c>
      <c r="AB9" s="35">
        <v>0</v>
      </c>
    </row>
    <row r="10" spans="1:28" ht="24" customHeight="1" x14ac:dyDescent="0.2">
      <c r="A10" s="126"/>
      <c r="B10" s="80" t="s">
        <v>73</v>
      </c>
      <c r="C10" s="11"/>
      <c r="D10" s="5"/>
      <c r="E10" s="5"/>
      <c r="F10" s="5"/>
      <c r="G10" s="5"/>
      <c r="H10" s="5"/>
      <c r="I10" s="5"/>
      <c r="J10" s="5"/>
      <c r="K10" s="5"/>
      <c r="L10" s="5"/>
      <c r="M10" s="5"/>
      <c r="N10" s="4"/>
      <c r="O10" s="4"/>
      <c r="P10" s="35"/>
      <c r="Q10" s="49"/>
      <c r="R10" s="49"/>
      <c r="S10" s="49"/>
      <c r="T10" s="49"/>
      <c r="U10" s="49"/>
      <c r="V10" s="49"/>
      <c r="W10" s="49"/>
      <c r="X10" s="165" t="s">
        <v>84</v>
      </c>
      <c r="Y10" s="166"/>
      <c r="Z10" s="5"/>
      <c r="AA10" s="5" t="s">
        <v>24</v>
      </c>
      <c r="AB10" s="5"/>
    </row>
    <row r="11" spans="1:28" ht="44.25" customHeight="1" x14ac:dyDescent="0.2">
      <c r="A11" s="127"/>
      <c r="B11" s="80" t="s">
        <v>75</v>
      </c>
      <c r="C11" s="11"/>
      <c r="D11" s="5"/>
      <c r="E11" s="5"/>
      <c r="F11" s="5"/>
      <c r="G11" s="5"/>
      <c r="H11" s="5"/>
      <c r="I11" s="5"/>
      <c r="J11" s="5"/>
      <c r="K11" s="5"/>
      <c r="L11" s="5"/>
      <c r="M11" s="5"/>
      <c r="N11" s="4"/>
      <c r="O11" s="4"/>
      <c r="P11" s="35"/>
      <c r="Q11" s="49"/>
      <c r="R11" s="49"/>
      <c r="S11" s="49"/>
      <c r="T11" s="49"/>
      <c r="U11" s="49"/>
      <c r="V11" s="49"/>
      <c r="W11" s="49"/>
      <c r="X11" s="165" t="s">
        <v>85</v>
      </c>
      <c r="Y11" s="166"/>
      <c r="Z11" s="5"/>
      <c r="AA11" s="5" t="s">
        <v>24</v>
      </c>
      <c r="AB11" s="5"/>
    </row>
    <row r="12" spans="1:28" s="59" customFormat="1" ht="3.75" customHeight="1" x14ac:dyDescent="0.2">
      <c r="A12" s="53"/>
      <c r="B12" s="76"/>
      <c r="C12" s="54"/>
      <c r="D12" s="54"/>
      <c r="E12" s="54"/>
      <c r="F12" s="54"/>
      <c r="G12" s="54"/>
      <c r="H12" s="54"/>
      <c r="I12" s="54"/>
      <c r="J12" s="54"/>
      <c r="K12" s="55"/>
      <c r="L12" s="56"/>
      <c r="M12" s="57"/>
      <c r="N12" s="58"/>
      <c r="O12" s="58"/>
      <c r="P12" s="54">
        <v>0.59117082533589249</v>
      </c>
      <c r="Q12" s="54"/>
      <c r="R12" s="54"/>
      <c r="S12" s="54"/>
      <c r="T12" s="54"/>
      <c r="U12" s="54"/>
      <c r="V12" s="54"/>
      <c r="W12" s="54"/>
      <c r="X12" s="54"/>
      <c r="Y12" s="54"/>
      <c r="Z12" s="54"/>
      <c r="AA12" s="54"/>
      <c r="AB12" s="54"/>
    </row>
    <row r="13" spans="1:28" ht="15" customHeight="1" x14ac:dyDescent="0.2">
      <c r="A13" s="113" t="s">
        <v>43</v>
      </c>
      <c r="B13" s="20" t="s">
        <v>9</v>
      </c>
      <c r="C13" s="5">
        <v>2203</v>
      </c>
      <c r="D13" s="5">
        <f>SUM(E13:H13)</f>
        <v>2092</v>
      </c>
      <c r="E13" s="5">
        <f>SUM(E5-E9)</f>
        <v>625</v>
      </c>
      <c r="F13" s="5">
        <f t="shared" ref="F13:H13" si="3">SUM(F5-F9)</f>
        <v>530</v>
      </c>
      <c r="G13" s="5">
        <f t="shared" si="3"/>
        <v>487</v>
      </c>
      <c r="H13" s="5">
        <f t="shared" si="3"/>
        <v>450</v>
      </c>
      <c r="I13" s="5">
        <f>SUM(I5-I9)</f>
        <v>94</v>
      </c>
      <c r="J13" s="5">
        <f t="shared" ref="J13" si="4">SUM(J5-J9)</f>
        <v>2518</v>
      </c>
      <c r="K13" s="5"/>
      <c r="L13" s="5"/>
      <c r="M13" s="17"/>
      <c r="N13" s="9">
        <f>SUM(D13/C13)</f>
        <v>0.9496141625056741</v>
      </c>
      <c r="O13" s="36">
        <f>SUM(D13+I13)/C13</f>
        <v>0.99228325011348162</v>
      </c>
      <c r="P13" s="36">
        <v>0.41</v>
      </c>
      <c r="Q13" s="9">
        <v>5.7532910775231594E-2</v>
      </c>
      <c r="R13" s="9">
        <v>0.18</v>
      </c>
      <c r="S13" s="9">
        <v>0.44</v>
      </c>
      <c r="T13" s="9">
        <v>0.27498781082398832</v>
      </c>
      <c r="U13" s="9">
        <v>5.1682106289614824E-2</v>
      </c>
      <c r="V13" s="9">
        <v>0.22</v>
      </c>
      <c r="W13" s="9">
        <v>0.17652289906625165</v>
      </c>
      <c r="X13" s="5"/>
      <c r="Y13" s="9">
        <v>0</v>
      </c>
      <c r="Z13" s="4"/>
      <c r="AA13" s="35">
        <v>1</v>
      </c>
      <c r="AB13" s="35">
        <v>0</v>
      </c>
    </row>
    <row r="14" spans="1:28" ht="16" x14ac:dyDescent="0.2">
      <c r="A14" s="114"/>
      <c r="B14" s="77" t="s">
        <v>70</v>
      </c>
      <c r="C14" s="23">
        <v>2808</v>
      </c>
      <c r="D14" s="5">
        <f>SUM(E14:H14)</f>
        <v>2323</v>
      </c>
      <c r="E14" s="23">
        <f>SUM(E6+E9)</f>
        <v>616</v>
      </c>
      <c r="F14" s="23">
        <f t="shared" ref="F14:H14" si="5">SUM(F6+F9)</f>
        <v>545</v>
      </c>
      <c r="G14" s="23">
        <f t="shared" si="5"/>
        <v>597</v>
      </c>
      <c r="H14" s="23">
        <f t="shared" si="5"/>
        <v>565</v>
      </c>
      <c r="I14" s="23">
        <f>SUM(I6+I9)</f>
        <v>53</v>
      </c>
      <c r="J14" s="23">
        <f t="shared" ref="J14" si="6">SUM(J6+J9)</f>
        <v>2501</v>
      </c>
      <c r="K14" s="23"/>
      <c r="L14" s="23"/>
      <c r="M14" s="24"/>
      <c r="N14" s="9">
        <f t="shared" ref="N14:N15" si="7">SUM(D14/C14)</f>
        <v>0.82727920227920226</v>
      </c>
      <c r="O14" s="36">
        <f t="shared" ref="O14:O15" si="8">SUM(D14+I14)/C14</f>
        <v>0.84615384615384615</v>
      </c>
      <c r="P14" s="36">
        <v>0.3</v>
      </c>
      <c r="Q14" s="9">
        <v>0.1</v>
      </c>
      <c r="R14" s="9">
        <v>8.5930918281381635E-2</v>
      </c>
      <c r="S14" s="9">
        <v>0.31</v>
      </c>
      <c r="T14" s="9">
        <v>0.43513058129738835</v>
      </c>
      <c r="U14" s="9">
        <v>7.0000000000000007E-2</v>
      </c>
      <c r="V14" s="9">
        <v>0.16006739679865206</v>
      </c>
      <c r="W14" s="9">
        <v>0.13786764705882354</v>
      </c>
      <c r="X14" s="5"/>
      <c r="Y14" s="9">
        <v>0</v>
      </c>
      <c r="Z14" s="4"/>
      <c r="AA14" s="35">
        <v>1</v>
      </c>
      <c r="AB14" s="35">
        <v>0</v>
      </c>
    </row>
    <row r="15" spans="1:28" s="52" customFormat="1" ht="16" x14ac:dyDescent="0.2">
      <c r="A15" s="114"/>
      <c r="B15" s="78" t="s">
        <v>71</v>
      </c>
      <c r="C15" s="6">
        <f>SUM(C13:C14)</f>
        <v>5011</v>
      </c>
      <c r="D15" s="6">
        <f t="shared" ref="D15:J15" si="9">SUM(D13:D14)</f>
        <v>4415</v>
      </c>
      <c r="E15" s="6">
        <f t="shared" si="9"/>
        <v>1241</v>
      </c>
      <c r="F15" s="6">
        <f t="shared" si="9"/>
        <v>1075</v>
      </c>
      <c r="G15" s="6">
        <f t="shared" si="9"/>
        <v>1084</v>
      </c>
      <c r="H15" s="6">
        <f t="shared" si="9"/>
        <v>1015</v>
      </c>
      <c r="I15" s="6">
        <f t="shared" si="9"/>
        <v>147</v>
      </c>
      <c r="J15" s="6">
        <f t="shared" si="9"/>
        <v>5019</v>
      </c>
      <c r="K15" s="6"/>
      <c r="L15" s="6"/>
      <c r="M15" s="19"/>
      <c r="N15" s="10">
        <f t="shared" si="7"/>
        <v>0.88106166433845545</v>
      </c>
      <c r="O15" s="34">
        <f t="shared" si="8"/>
        <v>0.91039712632209135</v>
      </c>
      <c r="P15" s="34">
        <v>0.35</v>
      </c>
      <c r="Q15" s="10">
        <v>7.7514124293785305E-2</v>
      </c>
      <c r="R15" s="10">
        <v>0.13197740112994349</v>
      </c>
      <c r="S15" s="10">
        <v>0.37107344632768363</v>
      </c>
      <c r="T15" s="10">
        <v>0.3609039548022599</v>
      </c>
      <c r="U15" s="10">
        <v>0.06</v>
      </c>
      <c r="V15" s="10">
        <v>0.19118644067796611</v>
      </c>
      <c r="W15" s="10">
        <v>0.15751412429378531</v>
      </c>
      <c r="X15" s="6"/>
      <c r="Y15" s="10">
        <v>0</v>
      </c>
      <c r="Z15" s="6"/>
      <c r="AA15" s="42">
        <v>1</v>
      </c>
      <c r="AB15" s="42">
        <v>0</v>
      </c>
    </row>
    <row r="16" spans="1:28" s="12" customFormat="1" hidden="1" x14ac:dyDescent="0.2">
      <c r="A16" s="81" t="s">
        <v>56</v>
      </c>
      <c r="B16" s="75"/>
      <c r="C16" s="13"/>
      <c r="D16" s="13"/>
      <c r="E16" s="13"/>
      <c r="F16" s="13"/>
      <c r="G16" s="13"/>
      <c r="H16" s="13"/>
      <c r="I16" s="13"/>
      <c r="J16" s="13"/>
      <c r="K16" s="16"/>
      <c r="L16" s="14"/>
      <c r="M16" s="15"/>
      <c r="N16" s="18"/>
      <c r="O16" s="18"/>
      <c r="P16" s="13">
        <v>0.59117082533589249</v>
      </c>
      <c r="Q16" s="13"/>
      <c r="R16" s="13"/>
      <c r="S16" s="13"/>
      <c r="T16" s="13"/>
      <c r="U16" s="13"/>
      <c r="V16" s="13"/>
      <c r="W16" s="13"/>
      <c r="X16" s="13"/>
      <c r="Y16" s="13"/>
      <c r="Z16" s="13"/>
      <c r="AA16" s="13"/>
      <c r="AB16" s="13"/>
    </row>
    <row r="17" spans="1:30" ht="19.5" hidden="1" customHeight="1" x14ac:dyDescent="0.2">
      <c r="A17" s="137" t="s">
        <v>46</v>
      </c>
      <c r="B17" s="20" t="s">
        <v>4</v>
      </c>
      <c r="C17" s="11"/>
      <c r="D17" s="5">
        <v>72</v>
      </c>
      <c r="E17" s="5">
        <v>21</v>
      </c>
      <c r="F17" s="5"/>
      <c r="G17" s="5">
        <v>27</v>
      </c>
      <c r="H17" s="5">
        <v>24</v>
      </c>
      <c r="I17" s="5">
        <v>3</v>
      </c>
      <c r="J17" s="5">
        <v>199</v>
      </c>
      <c r="K17" s="5"/>
      <c r="L17" s="5"/>
      <c r="M17" s="5"/>
      <c r="N17" s="4"/>
      <c r="O17" s="4"/>
      <c r="P17" s="35">
        <v>0</v>
      </c>
      <c r="Q17" s="9">
        <v>0</v>
      </c>
      <c r="R17" s="167" t="s">
        <v>40</v>
      </c>
      <c r="S17" s="9">
        <v>9.0909090909090912E-2</v>
      </c>
      <c r="T17" s="9">
        <v>0.43434343434343436</v>
      </c>
      <c r="U17" s="9">
        <v>9.0909090909090912E-2</v>
      </c>
      <c r="V17" s="9" t="s">
        <v>48</v>
      </c>
      <c r="W17" s="51">
        <v>0.125</v>
      </c>
      <c r="X17" s="43">
        <v>0</v>
      </c>
      <c r="Y17" s="9">
        <v>0</v>
      </c>
      <c r="Z17" s="5">
        <v>72</v>
      </c>
      <c r="AA17" s="5" t="s">
        <v>24</v>
      </c>
      <c r="AB17" s="35">
        <v>0</v>
      </c>
    </row>
    <row r="18" spans="1:30" ht="25.5" hidden="1" customHeight="1" x14ac:dyDescent="0.2">
      <c r="A18" s="138"/>
      <c r="B18" s="80" t="s">
        <v>27</v>
      </c>
      <c r="C18" s="11"/>
      <c r="D18" s="5"/>
      <c r="E18" s="5"/>
      <c r="F18" s="5"/>
      <c r="G18" s="5"/>
      <c r="H18" s="5"/>
      <c r="I18" s="5"/>
      <c r="J18" s="5"/>
      <c r="K18" s="5"/>
      <c r="L18" s="5"/>
      <c r="M18" s="5"/>
      <c r="N18" s="4"/>
      <c r="O18" s="4"/>
      <c r="P18" s="35"/>
      <c r="Q18" s="49"/>
      <c r="R18" s="168"/>
      <c r="S18" s="49"/>
      <c r="T18" s="49"/>
      <c r="U18" s="49"/>
      <c r="V18" s="49"/>
      <c r="W18" s="49"/>
      <c r="X18" s="111" t="s">
        <v>50</v>
      </c>
      <c r="Y18" s="112"/>
      <c r="Z18" s="5"/>
      <c r="AA18" s="5" t="s">
        <v>24</v>
      </c>
      <c r="AB18" s="5"/>
    </row>
    <row r="19" spans="1:30" ht="25.5" hidden="1" customHeight="1" x14ac:dyDescent="0.2">
      <c r="A19" s="138"/>
      <c r="B19" s="80" t="s">
        <v>42</v>
      </c>
      <c r="C19" s="11"/>
      <c r="D19" s="5"/>
      <c r="E19" s="5"/>
      <c r="F19" s="5"/>
      <c r="G19" s="5"/>
      <c r="H19" s="5"/>
      <c r="I19" s="5"/>
      <c r="J19" s="5"/>
      <c r="K19" s="5"/>
      <c r="L19" s="5"/>
      <c r="M19" s="5"/>
      <c r="N19" s="4"/>
      <c r="O19" s="4"/>
      <c r="P19" s="35"/>
      <c r="Q19" s="49"/>
      <c r="R19" s="169"/>
      <c r="S19" s="49"/>
      <c r="T19" s="49"/>
      <c r="U19" s="49"/>
      <c r="V19" s="49"/>
      <c r="W19" s="49"/>
      <c r="X19" s="111" t="s">
        <v>49</v>
      </c>
      <c r="Y19" s="112"/>
      <c r="Z19" s="5"/>
      <c r="AA19" s="5" t="s">
        <v>24</v>
      </c>
      <c r="AB19" s="5"/>
    </row>
    <row r="20" spans="1:30" s="66" customFormat="1" ht="3.75" hidden="1" customHeight="1" x14ac:dyDescent="0.2">
      <c r="A20" s="60"/>
      <c r="B20" s="79"/>
      <c r="C20" s="61"/>
      <c r="D20" s="61"/>
      <c r="E20" s="61"/>
      <c r="F20" s="61"/>
      <c r="G20" s="61"/>
      <c r="H20" s="61"/>
      <c r="I20" s="61"/>
      <c r="J20" s="61"/>
      <c r="K20" s="62"/>
      <c r="L20" s="63"/>
      <c r="M20" s="64"/>
      <c r="N20" s="65"/>
      <c r="O20" s="65"/>
      <c r="P20" s="61">
        <v>0.59117082533589249</v>
      </c>
      <c r="Q20" s="61"/>
      <c r="R20" s="61"/>
      <c r="S20" s="61"/>
      <c r="T20" s="61"/>
      <c r="U20" s="61"/>
      <c r="V20" s="61"/>
      <c r="W20" s="61"/>
      <c r="X20" s="61"/>
      <c r="Y20" s="61"/>
      <c r="Z20" s="61"/>
      <c r="AA20" s="61"/>
      <c r="AB20" s="61"/>
    </row>
    <row r="21" spans="1:30" ht="16" hidden="1" x14ac:dyDescent="0.2">
      <c r="A21" s="137" t="s">
        <v>47</v>
      </c>
      <c r="B21" s="20" t="s">
        <v>23</v>
      </c>
      <c r="C21" s="5">
        <v>725</v>
      </c>
      <c r="D21" s="5">
        <v>1603</v>
      </c>
      <c r="E21" s="5">
        <v>650</v>
      </c>
      <c r="F21" s="5"/>
      <c r="G21" s="5">
        <v>491</v>
      </c>
      <c r="H21" s="5">
        <v>462</v>
      </c>
      <c r="I21" s="5">
        <v>103</v>
      </c>
      <c r="J21" s="5">
        <v>2517</v>
      </c>
      <c r="K21" s="5"/>
      <c r="L21" s="5"/>
      <c r="M21" s="17"/>
      <c r="N21" s="9">
        <v>2.2110344827586208</v>
      </c>
      <c r="O21" s="36">
        <v>2.3531034482758622</v>
      </c>
      <c r="P21" s="35">
        <v>0.53</v>
      </c>
      <c r="Q21" s="9">
        <v>5.7532910775231594E-2</v>
      </c>
      <c r="R21" s="167" t="s">
        <v>40</v>
      </c>
      <c r="S21" s="9">
        <v>0.44563627498781083</v>
      </c>
      <c r="T21" s="9">
        <v>0.23305704534373475</v>
      </c>
      <c r="U21" s="9">
        <v>4.2905899561189662E-2</v>
      </c>
      <c r="V21" s="9">
        <v>0.29070492825951344</v>
      </c>
      <c r="W21" s="9">
        <v>0.22520274485339989</v>
      </c>
      <c r="X21" s="5">
        <v>226</v>
      </c>
      <c r="Y21" s="9">
        <v>0.14098565190268247</v>
      </c>
      <c r="Z21" s="4"/>
      <c r="AA21" s="35">
        <v>1</v>
      </c>
      <c r="AB21" s="35">
        <v>0</v>
      </c>
    </row>
    <row r="22" spans="1:30" ht="16" hidden="1" x14ac:dyDescent="0.2">
      <c r="A22" s="138"/>
      <c r="B22" s="77" t="s">
        <v>10</v>
      </c>
      <c r="C22" s="23">
        <v>674</v>
      </c>
      <c r="D22" s="5">
        <v>1744</v>
      </c>
      <c r="E22" s="23">
        <v>592</v>
      </c>
      <c r="F22" s="23"/>
      <c r="G22" s="23">
        <v>596</v>
      </c>
      <c r="H22" s="23">
        <v>556</v>
      </c>
      <c r="I22" s="23">
        <v>44</v>
      </c>
      <c r="J22" s="23">
        <v>2502</v>
      </c>
      <c r="K22" s="23"/>
      <c r="L22" s="23"/>
      <c r="M22" s="24"/>
      <c r="N22" s="9">
        <v>2.5875370919881306</v>
      </c>
      <c r="O22" s="36">
        <v>2.6528189910979227</v>
      </c>
      <c r="P22" s="35">
        <v>0.48</v>
      </c>
      <c r="Q22" s="9">
        <v>9.4776748104465042E-2</v>
      </c>
      <c r="R22" s="168"/>
      <c r="S22" s="9">
        <v>0.30665543386689131</v>
      </c>
      <c r="T22" s="9">
        <v>0.47135636057287278</v>
      </c>
      <c r="U22" s="9">
        <v>1.0530749789385004E-2</v>
      </c>
      <c r="V22" s="9">
        <v>0.21788990825688073</v>
      </c>
      <c r="W22" s="9">
        <v>0.19266055045871561</v>
      </c>
      <c r="X22" s="5">
        <v>217</v>
      </c>
      <c r="Y22" s="9">
        <v>0.12442660550458716</v>
      </c>
      <c r="Z22" s="4"/>
      <c r="AA22" s="35">
        <v>1</v>
      </c>
      <c r="AB22" s="35">
        <v>0</v>
      </c>
    </row>
    <row r="23" spans="1:30" s="52" customFormat="1" ht="16" hidden="1" x14ac:dyDescent="0.2">
      <c r="A23" s="138"/>
      <c r="B23" s="78" t="s">
        <v>21</v>
      </c>
      <c r="C23" s="6">
        <v>1399</v>
      </c>
      <c r="D23" s="5">
        <v>3347</v>
      </c>
      <c r="E23" s="6">
        <v>1242</v>
      </c>
      <c r="F23" s="6"/>
      <c r="G23" s="6">
        <v>1087</v>
      </c>
      <c r="H23" s="6">
        <v>1018</v>
      </c>
      <c r="I23" s="6">
        <v>147</v>
      </c>
      <c r="J23" s="6">
        <v>5019</v>
      </c>
      <c r="K23" s="6"/>
      <c r="L23" s="6"/>
      <c r="M23" s="19"/>
      <c r="N23" s="9">
        <v>2.3924231593995713</v>
      </c>
      <c r="O23" s="36">
        <v>2.4974982130092922</v>
      </c>
      <c r="P23" s="10">
        <v>0.51</v>
      </c>
      <c r="Q23" s="10">
        <v>7.7514124293785305E-2</v>
      </c>
      <c r="R23" s="169"/>
      <c r="S23" s="10">
        <v>0.37107344632768363</v>
      </c>
      <c r="T23" s="10">
        <v>0.3609039548022599</v>
      </c>
      <c r="U23" s="10">
        <v>2.5536723163841809E-2</v>
      </c>
      <c r="V23" s="10">
        <v>0.25276366895727514</v>
      </c>
      <c r="W23" s="10">
        <v>0.20824619061846431</v>
      </c>
      <c r="X23" s="6">
        <v>443</v>
      </c>
      <c r="Y23" s="10">
        <v>0.13235733492680013</v>
      </c>
      <c r="Z23" s="6"/>
      <c r="AA23" s="42">
        <v>1</v>
      </c>
      <c r="AB23" s="42">
        <v>0</v>
      </c>
    </row>
    <row r="24" spans="1:30" x14ac:dyDescent="0.2">
      <c r="D24" s="2"/>
      <c r="E24" s="2"/>
      <c r="F24" s="2"/>
      <c r="G24" s="2"/>
      <c r="H24" s="2"/>
      <c r="I24" s="2"/>
      <c r="J24" s="2"/>
      <c r="Q24" s="83"/>
    </row>
    <row r="25" spans="1:30" s="12" customFormat="1" x14ac:dyDescent="0.2">
      <c r="A25" s="95" t="s">
        <v>81</v>
      </c>
      <c r="B25" s="85"/>
      <c r="C25" s="86"/>
      <c r="D25" s="86"/>
      <c r="E25" s="86"/>
      <c r="F25" s="86"/>
      <c r="G25" s="86"/>
      <c r="H25" s="86"/>
      <c r="I25" s="86"/>
      <c r="J25" s="86"/>
      <c r="K25" s="86"/>
      <c r="L25" s="86"/>
      <c r="M25" s="86"/>
      <c r="N25" s="86"/>
      <c r="O25" s="86"/>
      <c r="P25" s="86"/>
      <c r="Q25" s="87"/>
      <c r="R25" s="87"/>
      <c r="S25" s="87"/>
      <c r="T25" s="21"/>
      <c r="U25" s="89"/>
      <c r="V25" s="21"/>
      <c r="W25" s="87"/>
      <c r="X25" s="21"/>
      <c r="Y25" s="87"/>
      <c r="Z25" s="21"/>
      <c r="AA25" s="90"/>
      <c r="AB25" s="90"/>
      <c r="AC25" s="91"/>
      <c r="AD25" s="91"/>
    </row>
    <row r="26" spans="1:30" x14ac:dyDescent="0.2">
      <c r="A26" s="1" t="s">
        <v>67</v>
      </c>
      <c r="D26" s="2"/>
      <c r="E26" s="2"/>
      <c r="F26" s="2"/>
      <c r="G26" s="2"/>
      <c r="H26" s="2"/>
      <c r="I26" s="2"/>
      <c r="J26" s="2"/>
      <c r="N26" s="2"/>
      <c r="O26" s="2"/>
      <c r="P26" s="2"/>
      <c r="X26" s="50"/>
      <c r="Z26" s="50"/>
    </row>
    <row r="27" spans="1:30" ht="15.75" customHeight="1" x14ac:dyDescent="0.2">
      <c r="A27" s="82" t="s">
        <v>83</v>
      </c>
    </row>
    <row r="28" spans="1:30" x14ac:dyDescent="0.2">
      <c r="A28" s="45" t="s">
        <v>30</v>
      </c>
    </row>
  </sheetData>
  <mergeCells count="26">
    <mergeCell ref="A17:A19"/>
    <mergeCell ref="R17:R19"/>
    <mergeCell ref="X18:Y18"/>
    <mergeCell ref="X19:Y19"/>
    <mergeCell ref="A21:A23"/>
    <mergeCell ref="R21:R23"/>
    <mergeCell ref="A5:A7"/>
    <mergeCell ref="A9:A11"/>
    <mergeCell ref="X10:Y10"/>
    <mergeCell ref="X11:Y11"/>
    <mergeCell ref="A13:A15"/>
    <mergeCell ref="Z2:Z3"/>
    <mergeCell ref="AA2:AA3"/>
    <mergeCell ref="AB2:AB3"/>
    <mergeCell ref="D3:H3"/>
    <mergeCell ref="I3:I4"/>
    <mergeCell ref="J3:J4"/>
    <mergeCell ref="P2:P4"/>
    <mergeCell ref="X2:Y3"/>
    <mergeCell ref="N2:O3"/>
    <mergeCell ref="Q2:W3"/>
    <mergeCell ref="A2:A4"/>
    <mergeCell ref="B2:B4"/>
    <mergeCell ref="C2:C4"/>
    <mergeCell ref="D2:J2"/>
    <mergeCell ref="K2:M3"/>
  </mergeCells>
  <hyperlinks>
    <hyperlink ref="A28" r:id="rId1" xr:uid="{97A36440-E8B5-4D46-B608-42AB00AA4ADB}"/>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Intro and highlights</vt:lpstr>
      <vt:lpstr>Abingdon and Drew </vt:lpstr>
      <vt:lpstr>Gunston to Jefferson</vt:lpstr>
      <vt:lpstr>Wakefield to W-L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revision/>
  <dcterms:created xsi:type="dcterms:W3CDTF">2021-08-12T14:34:54Z</dcterms:created>
  <dcterms:modified xsi:type="dcterms:W3CDTF">2021-10-22T00:00:51Z</dcterms:modified>
  <cp:category/>
  <cp:contentStatus/>
</cp:coreProperties>
</file>